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FINANCE &amp; GOVERNANCE\Budgets\2022-2023\"/>
    </mc:Choice>
  </mc:AlternateContent>
  <xr:revisionPtr revIDLastSave="0" documentId="13_ncr:1_{4E455A95-A1C5-470D-A24C-5682C9EBCC3B}" xr6:coauthVersionLast="47" xr6:coauthVersionMax="47" xr10:uidLastSave="{00000000-0000-0000-0000-000000000000}"/>
  <bookViews>
    <workbookView xWindow="-120" yWindow="-120" windowWidth="21840" windowHeight="13140" firstSheet="1" activeTab="11" xr2:uid="{00000000-000D-0000-FFFF-FFFF00000000}"/>
  </bookViews>
  <sheets>
    <sheet name="22-23" sheetId="9" r:id="rId1"/>
    <sheet name="work sheet 22-23" sheetId="11" r:id="rId2"/>
    <sheet name="working Pip" sheetId="12" r:id="rId3"/>
    <sheet name="Reserves October 21" sheetId="3" r:id="rId4"/>
    <sheet name="Sheet2" sheetId="2" state="hidden" r:id="rId5"/>
    <sheet name="Version control" sheetId="7" r:id="rId6"/>
    <sheet name="codes 20-21" sheetId="5" state="hidden" r:id="rId7"/>
    <sheet name="Codes 21-22" sheetId="8" state="hidden" r:id="rId8"/>
    <sheet name="20-21" sheetId="1" state="hidden" r:id="rId9"/>
    <sheet name="21-22" sheetId="6" r:id="rId10"/>
    <sheet name="Codes" sheetId="13" r:id="rId11"/>
    <sheet name="Precept" sheetId="10" r:id="rId12"/>
  </sheets>
  <definedNames>
    <definedName name="_xlnm.Print_Area" localSheetId="9">'21-22'!$A$1:$S$141</definedName>
    <definedName name="_xlnm.Print_Area" localSheetId="0">'22-23'!$A$1:$S$150</definedName>
    <definedName name="_xlnm.Print_Area" localSheetId="10">Codes!$A$1:$E$131</definedName>
    <definedName name="_xlnm.Print_Area" localSheetId="6">'codes 20-21'!$A$1:$E$114</definedName>
    <definedName name="_xlnm.Print_Area" localSheetId="7">'Codes 21-22'!$A$1:$E$116</definedName>
    <definedName name="_xlnm.Print_Area" localSheetId="1">'work sheet 22-23'!$S$9:$AA$18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0" l="1"/>
  <c r="C168" i="12"/>
  <c r="D153" i="12"/>
  <c r="C153" i="12"/>
  <c r="D149" i="12"/>
  <c r="I147" i="12"/>
  <c r="J147" i="12" s="1"/>
  <c r="G147" i="12"/>
  <c r="F147" i="12"/>
  <c r="F149" i="12" s="1"/>
  <c r="F150" i="12" s="1"/>
  <c r="E147" i="12"/>
  <c r="K147" i="12" s="1"/>
  <c r="D147" i="12"/>
  <c r="C147" i="12"/>
  <c r="K146" i="12"/>
  <c r="J146" i="12"/>
  <c r="H146" i="12"/>
  <c r="K145" i="12"/>
  <c r="J145" i="12"/>
  <c r="H145" i="12"/>
  <c r="K144" i="12"/>
  <c r="J144" i="12"/>
  <c r="H144" i="12"/>
  <c r="K143" i="12"/>
  <c r="J143" i="12"/>
  <c r="H143" i="12"/>
  <c r="K142" i="12"/>
  <c r="J142" i="12"/>
  <c r="H142" i="12"/>
  <c r="K141" i="12"/>
  <c r="J141" i="12"/>
  <c r="H141" i="12"/>
  <c r="K140" i="12"/>
  <c r="J140" i="12"/>
  <c r="H140" i="12"/>
  <c r="K139" i="12"/>
  <c r="J139" i="12"/>
  <c r="H139" i="12"/>
  <c r="K138" i="12"/>
  <c r="J138" i="12"/>
  <c r="H138" i="12"/>
  <c r="K137" i="12"/>
  <c r="J137" i="12"/>
  <c r="H137" i="12"/>
  <c r="K136" i="12"/>
  <c r="J136" i="12"/>
  <c r="H136" i="12"/>
  <c r="K135" i="12"/>
  <c r="J135" i="12"/>
  <c r="H135" i="12"/>
  <c r="K134" i="12"/>
  <c r="J134" i="12"/>
  <c r="H134" i="12"/>
  <c r="K133" i="12"/>
  <c r="J133" i="12"/>
  <c r="H133" i="12"/>
  <c r="K132" i="12"/>
  <c r="J132" i="12"/>
  <c r="H132" i="12"/>
  <c r="K131" i="12"/>
  <c r="J131" i="12"/>
  <c r="H131" i="12"/>
  <c r="K130" i="12"/>
  <c r="J130" i="12"/>
  <c r="H130" i="12"/>
  <c r="K129" i="12"/>
  <c r="J129" i="12"/>
  <c r="H129" i="12"/>
  <c r="K128" i="12"/>
  <c r="J128" i="12"/>
  <c r="K127" i="12"/>
  <c r="J127" i="12"/>
  <c r="H127" i="12"/>
  <c r="I125" i="12"/>
  <c r="I149" i="12" s="1"/>
  <c r="G125" i="12"/>
  <c r="G149" i="12" s="1"/>
  <c r="F125" i="12"/>
  <c r="E125" i="12"/>
  <c r="D125" i="12"/>
  <c r="C125" i="12"/>
  <c r="C149" i="12" s="1"/>
  <c r="K124" i="12"/>
  <c r="J124" i="12"/>
  <c r="J125" i="12" s="1"/>
  <c r="J149" i="12" s="1"/>
  <c r="H124" i="12"/>
  <c r="K123" i="12"/>
  <c r="J123" i="12"/>
  <c r="H123" i="12"/>
  <c r="K122" i="12"/>
  <c r="H122" i="12"/>
  <c r="K121" i="12"/>
  <c r="H121" i="12"/>
  <c r="K120" i="12"/>
  <c r="H120" i="12"/>
  <c r="K119" i="12"/>
  <c r="J119" i="12"/>
  <c r="H119" i="12"/>
  <c r="K118" i="12"/>
  <c r="K125" i="12" s="1"/>
  <c r="J118" i="12"/>
  <c r="H118" i="12"/>
  <c r="H125" i="12" s="1"/>
  <c r="K117" i="12"/>
  <c r="J117" i="12"/>
  <c r="H117" i="12"/>
  <c r="I112" i="12"/>
  <c r="J112" i="12" s="1"/>
  <c r="H112" i="12"/>
  <c r="G112" i="12"/>
  <c r="F112" i="12"/>
  <c r="E112" i="12"/>
  <c r="D112" i="12"/>
  <c r="C112" i="12"/>
  <c r="K111" i="12"/>
  <c r="J111" i="12"/>
  <c r="H111" i="12"/>
  <c r="K110" i="12"/>
  <c r="J110" i="12"/>
  <c r="H110" i="12"/>
  <c r="I108" i="12"/>
  <c r="K108" i="12" s="1"/>
  <c r="G108" i="12"/>
  <c r="G114" i="12" s="1"/>
  <c r="F108" i="12"/>
  <c r="E108" i="12"/>
  <c r="D108" i="12"/>
  <c r="C108" i="12"/>
  <c r="K107" i="12"/>
  <c r="J107" i="12"/>
  <c r="H107" i="12"/>
  <c r="K106" i="12"/>
  <c r="J106" i="12"/>
  <c r="H106" i="12"/>
  <c r="I104" i="12"/>
  <c r="K104" i="12" s="1"/>
  <c r="G104" i="12"/>
  <c r="H104" i="12" s="1"/>
  <c r="F104" i="12"/>
  <c r="E104" i="12"/>
  <c r="D104" i="12"/>
  <c r="C104" i="12"/>
  <c r="K103" i="12"/>
  <c r="J103" i="12"/>
  <c r="H103" i="12"/>
  <c r="K102" i="12"/>
  <c r="J102" i="12"/>
  <c r="H102" i="12"/>
  <c r="I100" i="12"/>
  <c r="G100" i="12"/>
  <c r="F100" i="12"/>
  <c r="E100" i="12"/>
  <c r="K100" i="12" s="1"/>
  <c r="D100" i="12"/>
  <c r="C100" i="12"/>
  <c r="K99" i="12"/>
  <c r="J99" i="12"/>
  <c r="H99" i="12"/>
  <c r="K98" i="12"/>
  <c r="J98" i="12"/>
  <c r="J100" i="12" s="1"/>
  <c r="H98" i="12"/>
  <c r="I96" i="12"/>
  <c r="J96" i="12" s="1"/>
  <c r="G96" i="12"/>
  <c r="F96" i="12"/>
  <c r="E96" i="12"/>
  <c r="K96" i="12" s="1"/>
  <c r="D96" i="12"/>
  <c r="C96" i="12"/>
  <c r="K95" i="12"/>
  <c r="J95" i="12"/>
  <c r="H95" i="12"/>
  <c r="K94" i="12"/>
  <c r="J94" i="12"/>
  <c r="H94" i="12"/>
  <c r="K93" i="12"/>
  <c r="J93" i="12"/>
  <c r="H93" i="12"/>
  <c r="K92" i="12"/>
  <c r="J92" i="12"/>
  <c r="H92" i="12"/>
  <c r="K91" i="12"/>
  <c r="J91" i="12"/>
  <c r="H91" i="12"/>
  <c r="K90" i="12"/>
  <c r="J90" i="12"/>
  <c r="H90" i="12"/>
  <c r="K89" i="12"/>
  <c r="J89" i="12"/>
  <c r="H89" i="12"/>
  <c r="K88" i="12"/>
  <c r="J88" i="12"/>
  <c r="H88" i="12"/>
  <c r="K87" i="12"/>
  <c r="J87" i="12"/>
  <c r="H87" i="12"/>
  <c r="I85" i="12"/>
  <c r="J85" i="12" s="1"/>
  <c r="H85" i="12"/>
  <c r="G85" i="12"/>
  <c r="F85" i="12"/>
  <c r="E85" i="12"/>
  <c r="D85" i="12"/>
  <c r="C85" i="12"/>
  <c r="K84" i="12"/>
  <c r="J84" i="12"/>
  <c r="H84" i="12"/>
  <c r="K83" i="12"/>
  <c r="J83" i="12"/>
  <c r="H83" i="12"/>
  <c r="K82" i="12"/>
  <c r="J82" i="12"/>
  <c r="H82" i="12"/>
  <c r="K81" i="12"/>
  <c r="J81" i="12"/>
  <c r="H81" i="12"/>
  <c r="K80" i="12"/>
  <c r="J80" i="12"/>
  <c r="H80" i="12"/>
  <c r="K79" i="12"/>
  <c r="J79" i="12"/>
  <c r="H79" i="12"/>
  <c r="K77" i="12"/>
  <c r="I77" i="12"/>
  <c r="G77" i="12"/>
  <c r="F77" i="12"/>
  <c r="E77" i="12"/>
  <c r="H77" i="12" s="1"/>
  <c r="D77" i="12"/>
  <c r="C77" i="12"/>
  <c r="K76" i="12"/>
  <c r="J76" i="12"/>
  <c r="H76" i="12"/>
  <c r="K75" i="12"/>
  <c r="J75" i="12"/>
  <c r="H75" i="12"/>
  <c r="K74" i="12"/>
  <c r="J74" i="12"/>
  <c r="H74" i="12"/>
  <c r="K73" i="12"/>
  <c r="J73" i="12"/>
  <c r="H73" i="12"/>
  <c r="K72" i="12"/>
  <c r="J72" i="12"/>
  <c r="J77" i="12" s="1"/>
  <c r="H72" i="12"/>
  <c r="K70" i="12"/>
  <c r="J70" i="12"/>
  <c r="I70" i="12"/>
  <c r="G70" i="12"/>
  <c r="F70" i="12"/>
  <c r="E70" i="12"/>
  <c r="H70" i="12" s="1"/>
  <c r="D70" i="12"/>
  <c r="C70" i="12"/>
  <c r="K69" i="12"/>
  <c r="J69" i="12"/>
  <c r="H69" i="12"/>
  <c r="K68" i="12"/>
  <c r="J68" i="12"/>
  <c r="H68" i="12"/>
  <c r="K67" i="12"/>
  <c r="J67" i="12"/>
  <c r="H67" i="12"/>
  <c r="K66" i="12"/>
  <c r="J66" i="12"/>
  <c r="H66" i="12"/>
  <c r="K65" i="12"/>
  <c r="J65" i="12"/>
  <c r="H65" i="12"/>
  <c r="K64" i="12"/>
  <c r="J64" i="12"/>
  <c r="H64" i="12"/>
  <c r="K63" i="12"/>
  <c r="J63" i="12"/>
  <c r="H63" i="12"/>
  <c r="K62" i="12"/>
  <c r="J62" i="12"/>
  <c r="H62" i="12"/>
  <c r="I60" i="12"/>
  <c r="J60" i="12" s="1"/>
  <c r="G60" i="12"/>
  <c r="F60" i="12"/>
  <c r="E60" i="12"/>
  <c r="K60" i="12" s="1"/>
  <c r="D60" i="12"/>
  <c r="C60" i="12"/>
  <c r="K59" i="12"/>
  <c r="J59" i="12"/>
  <c r="H59" i="12"/>
  <c r="K58" i="12"/>
  <c r="J58" i="12"/>
  <c r="H58" i="12"/>
  <c r="K57" i="12"/>
  <c r="J57" i="12"/>
  <c r="H57" i="12"/>
  <c r="K56" i="12"/>
  <c r="J56" i="12"/>
  <c r="H56" i="12"/>
  <c r="K55" i="12"/>
  <c r="J55" i="12"/>
  <c r="H55" i="12"/>
  <c r="K54" i="12"/>
  <c r="J54" i="12"/>
  <c r="H54" i="12"/>
  <c r="K53" i="12"/>
  <c r="J53" i="12"/>
  <c r="H53" i="12"/>
  <c r="K52" i="12"/>
  <c r="J52" i="12"/>
  <c r="H52" i="12"/>
  <c r="I49" i="12"/>
  <c r="G49" i="12"/>
  <c r="F49" i="12"/>
  <c r="E49" i="12"/>
  <c r="D49" i="12"/>
  <c r="C49" i="12"/>
  <c r="K48" i="12"/>
  <c r="J48" i="12"/>
  <c r="H48" i="12"/>
  <c r="K47" i="12"/>
  <c r="J47" i="12"/>
  <c r="H47" i="12"/>
  <c r="K46" i="12"/>
  <c r="J46" i="12"/>
  <c r="H46" i="12"/>
  <c r="K45" i="12"/>
  <c r="J45" i="12"/>
  <c r="H45" i="12"/>
  <c r="K44" i="12"/>
  <c r="J44" i="12"/>
  <c r="H44" i="12"/>
  <c r="K43" i="12"/>
  <c r="J43" i="12"/>
  <c r="H43" i="12"/>
  <c r="K42" i="12"/>
  <c r="J42" i="12"/>
  <c r="H42" i="12"/>
  <c r="K41" i="12"/>
  <c r="J41" i="12"/>
  <c r="H41" i="12"/>
  <c r="K40" i="12"/>
  <c r="J40" i="12"/>
  <c r="H40" i="12"/>
  <c r="K39" i="12"/>
  <c r="J39" i="12"/>
  <c r="H39" i="12"/>
  <c r="K38" i="12"/>
  <c r="J38" i="12"/>
  <c r="H38" i="12"/>
  <c r="K37" i="12"/>
  <c r="J37" i="12"/>
  <c r="H37" i="12"/>
  <c r="K36" i="12"/>
  <c r="J36" i="12"/>
  <c r="H36" i="12"/>
  <c r="K35" i="12"/>
  <c r="J35" i="12"/>
  <c r="H35" i="12"/>
  <c r="K34" i="12"/>
  <c r="J34" i="12"/>
  <c r="H34" i="12"/>
  <c r="K33" i="12"/>
  <c r="J33" i="12"/>
  <c r="H33" i="12"/>
  <c r="K32" i="12"/>
  <c r="J32" i="12"/>
  <c r="H32" i="12"/>
  <c r="K31" i="12"/>
  <c r="K49" i="12" s="1"/>
  <c r="J31" i="12"/>
  <c r="J49" i="12" s="1"/>
  <c r="H31" i="12"/>
  <c r="H49" i="12" s="1"/>
  <c r="G29" i="12"/>
  <c r="F29" i="12"/>
  <c r="F114" i="12" s="1"/>
  <c r="E29" i="12"/>
  <c r="E114" i="12" s="1"/>
  <c r="D29" i="12"/>
  <c r="D114" i="12" s="1"/>
  <c r="C29" i="12"/>
  <c r="C114" i="12" s="1"/>
  <c r="K28" i="12"/>
  <c r="J28" i="12"/>
  <c r="H28" i="12"/>
  <c r="I27" i="12"/>
  <c r="K27" i="12" s="1"/>
  <c r="H27" i="12"/>
  <c r="E27" i="12"/>
  <c r="I26" i="12"/>
  <c r="K26" i="12" s="1"/>
  <c r="H26" i="12"/>
  <c r="I25" i="12"/>
  <c r="K25" i="12" s="1"/>
  <c r="H25" i="12"/>
  <c r="I24" i="12"/>
  <c r="K24" i="12" s="1"/>
  <c r="H24" i="12"/>
  <c r="H29" i="12" s="1"/>
  <c r="I21" i="12"/>
  <c r="K21" i="12" s="1"/>
  <c r="H21" i="12"/>
  <c r="G21" i="12"/>
  <c r="F21" i="12"/>
  <c r="E21" i="12"/>
  <c r="D21" i="12"/>
  <c r="C21" i="12"/>
  <c r="K20" i="12"/>
  <c r="J20" i="12"/>
  <c r="H20" i="12"/>
  <c r="K19" i="12"/>
  <c r="J19" i="12"/>
  <c r="K18" i="12"/>
  <c r="J18" i="12"/>
  <c r="H18" i="12"/>
  <c r="K17" i="12"/>
  <c r="J17" i="12"/>
  <c r="H17" i="12"/>
  <c r="K16" i="12"/>
  <c r="J16" i="12"/>
  <c r="H16" i="12"/>
  <c r="K15" i="12"/>
  <c r="J15" i="12"/>
  <c r="H15" i="12"/>
  <c r="K14" i="12"/>
  <c r="J14" i="12"/>
  <c r="H14" i="12"/>
  <c r="K13" i="12"/>
  <c r="J13" i="12"/>
  <c r="H13" i="12"/>
  <c r="K12" i="12"/>
  <c r="J12" i="12"/>
  <c r="H12" i="12"/>
  <c r="K11" i="12"/>
  <c r="J11" i="12"/>
  <c r="H11" i="12"/>
  <c r="K10" i="12"/>
  <c r="J10" i="12"/>
  <c r="H10" i="12"/>
  <c r="K9" i="12"/>
  <c r="J9" i="12"/>
  <c r="H9" i="12"/>
  <c r="K8" i="12"/>
  <c r="J8" i="12"/>
  <c r="H8" i="12"/>
  <c r="K7" i="12"/>
  <c r="J7" i="12"/>
  <c r="H7" i="12"/>
  <c r="K6" i="12"/>
  <c r="J6" i="12"/>
  <c r="H6" i="12"/>
  <c r="J6" i="11"/>
  <c r="K6" i="11"/>
  <c r="J7" i="11"/>
  <c r="K7" i="11"/>
  <c r="J8" i="11"/>
  <c r="K8" i="11"/>
  <c r="J9" i="11"/>
  <c r="K9" i="11"/>
  <c r="J10" i="11"/>
  <c r="K10" i="11"/>
  <c r="J11" i="11"/>
  <c r="K11" i="11"/>
  <c r="J12" i="11"/>
  <c r="K12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J20" i="11"/>
  <c r="K20" i="11"/>
  <c r="I21" i="11"/>
  <c r="K21" i="11" s="1"/>
  <c r="I24" i="11"/>
  <c r="J24" i="11" s="1"/>
  <c r="J29" i="11" s="1"/>
  <c r="J114" i="11" s="1"/>
  <c r="K24" i="11"/>
  <c r="I25" i="11"/>
  <c r="J25" i="11"/>
  <c r="K25" i="11"/>
  <c r="I26" i="11"/>
  <c r="J26" i="11" s="1"/>
  <c r="I27" i="11"/>
  <c r="J27" i="11" s="1"/>
  <c r="J28" i="11"/>
  <c r="K28" i="11"/>
  <c r="J31" i="11"/>
  <c r="K31" i="11"/>
  <c r="J32" i="11"/>
  <c r="K32" i="11"/>
  <c r="K49" i="11" s="1"/>
  <c r="J33" i="11"/>
  <c r="K33" i="11"/>
  <c r="J34" i="11"/>
  <c r="K34" i="11"/>
  <c r="J35" i="11"/>
  <c r="K35" i="11"/>
  <c r="J36" i="11"/>
  <c r="K36" i="11"/>
  <c r="J37" i="11"/>
  <c r="K37" i="11"/>
  <c r="J38" i="11"/>
  <c r="K38" i="11"/>
  <c r="J39" i="11"/>
  <c r="K39" i="11"/>
  <c r="J40" i="11"/>
  <c r="K40" i="11"/>
  <c r="J41" i="11"/>
  <c r="K41" i="11"/>
  <c r="J42" i="11"/>
  <c r="K42" i="11"/>
  <c r="J43" i="11"/>
  <c r="K43" i="11"/>
  <c r="J44" i="11"/>
  <c r="K44" i="11"/>
  <c r="J45" i="11"/>
  <c r="K45" i="11"/>
  <c r="J46" i="11"/>
  <c r="K46" i="11"/>
  <c r="J47" i="11"/>
  <c r="K47" i="11"/>
  <c r="J48" i="11"/>
  <c r="K48" i="11"/>
  <c r="I49" i="11"/>
  <c r="J49" i="11"/>
  <c r="J52" i="11"/>
  <c r="K52" i="11"/>
  <c r="J53" i="11"/>
  <c r="K53" i="11"/>
  <c r="J54" i="11"/>
  <c r="K54" i="11"/>
  <c r="J55" i="11"/>
  <c r="K55" i="11"/>
  <c r="J56" i="11"/>
  <c r="K56" i="11"/>
  <c r="J57" i="11"/>
  <c r="K57" i="11"/>
  <c r="J58" i="11"/>
  <c r="K58" i="11"/>
  <c r="J59" i="11"/>
  <c r="K59" i="11"/>
  <c r="I60" i="11"/>
  <c r="J60" i="11" s="1"/>
  <c r="J62" i="11"/>
  <c r="K62" i="11"/>
  <c r="J63" i="11"/>
  <c r="K63" i="11"/>
  <c r="J64" i="11"/>
  <c r="K64" i="11"/>
  <c r="J65" i="11"/>
  <c r="K65" i="11"/>
  <c r="J66" i="11"/>
  <c r="K66" i="11"/>
  <c r="J67" i="11"/>
  <c r="K67" i="11"/>
  <c r="J68" i="11"/>
  <c r="K68" i="11"/>
  <c r="J69" i="11"/>
  <c r="K69" i="11"/>
  <c r="I70" i="11"/>
  <c r="J70" i="11"/>
  <c r="K70" i="11"/>
  <c r="J72" i="11"/>
  <c r="J77" i="11" s="1"/>
  <c r="K72" i="11"/>
  <c r="J73" i="11"/>
  <c r="K73" i="11"/>
  <c r="J74" i="11"/>
  <c r="K74" i="11"/>
  <c r="J75" i="11"/>
  <c r="K75" i="11"/>
  <c r="J76" i="11"/>
  <c r="K76" i="11"/>
  <c r="I77" i="11"/>
  <c r="K77" i="11"/>
  <c r="J79" i="11"/>
  <c r="K79" i="11"/>
  <c r="J80" i="11"/>
  <c r="K80" i="11"/>
  <c r="J81" i="11"/>
  <c r="K81" i="11"/>
  <c r="J82" i="11"/>
  <c r="K82" i="11"/>
  <c r="J83" i="11"/>
  <c r="K83" i="11"/>
  <c r="J84" i="11"/>
  <c r="K84" i="11"/>
  <c r="I85" i="11"/>
  <c r="J85" i="11" s="1"/>
  <c r="J87" i="11"/>
  <c r="K87" i="11"/>
  <c r="J88" i="11"/>
  <c r="K88" i="11"/>
  <c r="J89" i="11"/>
  <c r="K89" i="11"/>
  <c r="J90" i="11"/>
  <c r="K90" i="11"/>
  <c r="J91" i="11"/>
  <c r="K91" i="11"/>
  <c r="J92" i="11"/>
  <c r="K92" i="11"/>
  <c r="J93" i="11"/>
  <c r="K93" i="11"/>
  <c r="J94" i="11"/>
  <c r="K94" i="11"/>
  <c r="J95" i="11"/>
  <c r="K95" i="11"/>
  <c r="I96" i="11"/>
  <c r="J96" i="11"/>
  <c r="K96" i="11"/>
  <c r="J98" i="11"/>
  <c r="K98" i="11"/>
  <c r="J99" i="11"/>
  <c r="K99" i="11"/>
  <c r="I100" i="11"/>
  <c r="J100" i="11"/>
  <c r="K100" i="11"/>
  <c r="J102" i="11"/>
  <c r="K102" i="11"/>
  <c r="J103" i="11"/>
  <c r="K103" i="11"/>
  <c r="I104" i="11"/>
  <c r="J104" i="11" s="1"/>
  <c r="K104" i="11"/>
  <c r="J106" i="11"/>
  <c r="K106" i="11"/>
  <c r="J107" i="11"/>
  <c r="K107" i="11"/>
  <c r="I108" i="11"/>
  <c r="K108" i="11" s="1"/>
  <c r="J108" i="11"/>
  <c r="J110" i="11"/>
  <c r="K110" i="11"/>
  <c r="J111" i="11"/>
  <c r="K111" i="11"/>
  <c r="I112" i="11"/>
  <c r="J112" i="11" s="1"/>
  <c r="K112" i="11"/>
  <c r="J117" i="11"/>
  <c r="J125" i="11" s="1"/>
  <c r="K117" i="11"/>
  <c r="J118" i="11"/>
  <c r="K118" i="11"/>
  <c r="J119" i="11"/>
  <c r="K119" i="11"/>
  <c r="K120" i="11"/>
  <c r="K121" i="11"/>
  <c r="K122" i="11"/>
  <c r="K125" i="11" s="1"/>
  <c r="J123" i="11"/>
  <c r="K123" i="11"/>
  <c r="J124" i="11"/>
  <c r="K124" i="11"/>
  <c r="I125" i="11"/>
  <c r="J127" i="11"/>
  <c r="K127" i="11"/>
  <c r="J128" i="11"/>
  <c r="K128" i="11"/>
  <c r="J129" i="11"/>
  <c r="K129" i="11"/>
  <c r="J130" i="11"/>
  <c r="K130" i="11"/>
  <c r="J131" i="11"/>
  <c r="K131" i="11"/>
  <c r="J132" i="11"/>
  <c r="K132" i="11"/>
  <c r="J133" i="11"/>
  <c r="K133" i="11"/>
  <c r="J134" i="11"/>
  <c r="K134" i="11"/>
  <c r="J135" i="11"/>
  <c r="K135" i="11"/>
  <c r="J136" i="11"/>
  <c r="K136" i="11"/>
  <c r="J137" i="11"/>
  <c r="K137" i="11"/>
  <c r="J138" i="11"/>
  <c r="K138" i="11"/>
  <c r="J139" i="11"/>
  <c r="K139" i="11"/>
  <c r="J140" i="11"/>
  <c r="K140" i="11"/>
  <c r="J141" i="11"/>
  <c r="K141" i="11"/>
  <c r="J142" i="11"/>
  <c r="K142" i="11"/>
  <c r="J143" i="11"/>
  <c r="K143" i="11"/>
  <c r="J144" i="11"/>
  <c r="K144" i="11"/>
  <c r="J145" i="11"/>
  <c r="K145" i="11"/>
  <c r="J146" i="11"/>
  <c r="K146" i="11"/>
  <c r="I147" i="11"/>
  <c r="J147" i="11" s="1"/>
  <c r="C168" i="11"/>
  <c r="F149" i="11"/>
  <c r="G147" i="11"/>
  <c r="F147" i="11"/>
  <c r="E147" i="11"/>
  <c r="H147" i="11" s="1"/>
  <c r="D147" i="11"/>
  <c r="C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7" i="11"/>
  <c r="G125" i="11"/>
  <c r="G149" i="11" s="1"/>
  <c r="F125" i="11"/>
  <c r="E125" i="11"/>
  <c r="E149" i="11" s="1"/>
  <c r="D125" i="11"/>
  <c r="D149" i="11" s="1"/>
  <c r="C125" i="11"/>
  <c r="C149" i="11" s="1"/>
  <c r="H124" i="11"/>
  <c r="H123" i="11"/>
  <c r="H122" i="11"/>
  <c r="H121" i="11"/>
  <c r="H120" i="11"/>
  <c r="H119" i="11"/>
  <c r="H118" i="11"/>
  <c r="H117" i="11"/>
  <c r="H125" i="11" s="1"/>
  <c r="H149" i="11" s="1"/>
  <c r="G112" i="11"/>
  <c r="F112" i="11"/>
  <c r="E112" i="11"/>
  <c r="H112" i="11" s="1"/>
  <c r="D112" i="11"/>
  <c r="C112" i="11"/>
  <c r="H111" i="11"/>
  <c r="H110" i="11"/>
  <c r="H108" i="11"/>
  <c r="G108" i="11"/>
  <c r="F108" i="11"/>
  <c r="E108" i="11"/>
  <c r="D108" i="11"/>
  <c r="C108" i="11"/>
  <c r="H107" i="11"/>
  <c r="H106" i="11"/>
  <c r="H104" i="11"/>
  <c r="G104" i="11"/>
  <c r="F104" i="11"/>
  <c r="E104" i="11"/>
  <c r="D104" i="11"/>
  <c r="C104" i="11"/>
  <c r="H103" i="11"/>
  <c r="H102" i="11"/>
  <c r="G100" i="11"/>
  <c r="F100" i="11"/>
  <c r="E100" i="11"/>
  <c r="H100" i="11" s="1"/>
  <c r="D100" i="11"/>
  <c r="C100" i="11"/>
  <c r="H99" i="11"/>
  <c r="H98" i="11"/>
  <c r="G96" i="11"/>
  <c r="F96" i="11"/>
  <c r="E96" i="11"/>
  <c r="H96" i="11" s="1"/>
  <c r="D96" i="11"/>
  <c r="C96" i="11"/>
  <c r="H95" i="11"/>
  <c r="H94" i="11"/>
  <c r="H93" i="11"/>
  <c r="H92" i="11"/>
  <c r="H91" i="11"/>
  <c r="H90" i="11"/>
  <c r="H89" i="11"/>
  <c r="H88" i="11"/>
  <c r="H87" i="11"/>
  <c r="G85" i="11"/>
  <c r="F85" i="11"/>
  <c r="E85" i="11"/>
  <c r="H85" i="11" s="1"/>
  <c r="D85" i="11"/>
  <c r="C85" i="11"/>
  <c r="H84" i="11"/>
  <c r="H83" i="11"/>
  <c r="H82" i="11"/>
  <c r="H81" i="11"/>
  <c r="H80" i="11"/>
  <c r="H79" i="11"/>
  <c r="H77" i="11"/>
  <c r="G77" i="11"/>
  <c r="F77" i="11"/>
  <c r="E77" i="11"/>
  <c r="D77" i="11"/>
  <c r="C77" i="11"/>
  <c r="H76" i="11"/>
  <c r="H75" i="11"/>
  <c r="H74" i="11"/>
  <c r="H73" i="11"/>
  <c r="H72" i="11"/>
  <c r="H70" i="11"/>
  <c r="G70" i="11"/>
  <c r="F70" i="11"/>
  <c r="E70" i="11"/>
  <c r="D70" i="11"/>
  <c r="C70" i="11"/>
  <c r="H69" i="11"/>
  <c r="H68" i="11"/>
  <c r="H67" i="11"/>
  <c r="H66" i="11"/>
  <c r="H65" i="11"/>
  <c r="H64" i="11"/>
  <c r="H63" i="11"/>
  <c r="H62" i="11"/>
  <c r="G60" i="11"/>
  <c r="F60" i="11"/>
  <c r="E60" i="11"/>
  <c r="H60" i="11" s="1"/>
  <c r="D60" i="11"/>
  <c r="C60" i="11"/>
  <c r="H59" i="11"/>
  <c r="H58" i="11"/>
  <c r="H57" i="11"/>
  <c r="H56" i="11"/>
  <c r="H55" i="11"/>
  <c r="H54" i="11"/>
  <c r="H53" i="11"/>
  <c r="H52" i="11"/>
  <c r="G49" i="11"/>
  <c r="F49" i="11"/>
  <c r="E49" i="11"/>
  <c r="D49" i="11"/>
  <c r="C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49" i="11" s="1"/>
  <c r="G29" i="11"/>
  <c r="G114" i="11" s="1"/>
  <c r="F29" i="11"/>
  <c r="F114" i="11" s="1"/>
  <c r="E29" i="11"/>
  <c r="E114" i="11" s="1"/>
  <c r="D29" i="11"/>
  <c r="D114" i="11" s="1"/>
  <c r="C29" i="11"/>
  <c r="C114" i="11" s="1"/>
  <c r="H28" i="11"/>
  <c r="E27" i="11"/>
  <c r="H27" i="11" s="1"/>
  <c r="H26" i="11"/>
  <c r="H25" i="11"/>
  <c r="H24" i="11"/>
  <c r="H29" i="11" s="1"/>
  <c r="E153" i="11"/>
  <c r="H21" i="11"/>
  <c r="G21" i="11"/>
  <c r="D153" i="11" s="1"/>
  <c r="F21" i="11"/>
  <c r="E21" i="11"/>
  <c r="D21" i="11"/>
  <c r="C153" i="11" s="1"/>
  <c r="C21" i="11"/>
  <c r="H20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D150" i="12" l="1"/>
  <c r="C154" i="12" s="1"/>
  <c r="K29" i="12"/>
  <c r="K149" i="12"/>
  <c r="C150" i="12"/>
  <c r="C155" i="12"/>
  <c r="G150" i="12"/>
  <c r="D154" i="12" s="1"/>
  <c r="D155" i="12" s="1"/>
  <c r="K85" i="12"/>
  <c r="H100" i="12"/>
  <c r="J108" i="12"/>
  <c r="K112" i="12"/>
  <c r="H147" i="12"/>
  <c r="H149" i="12" s="1"/>
  <c r="E153" i="12"/>
  <c r="J21" i="12"/>
  <c r="J25" i="12"/>
  <c r="J27" i="12"/>
  <c r="H60" i="12"/>
  <c r="H114" i="12" s="1"/>
  <c r="H96" i="12"/>
  <c r="J104" i="12"/>
  <c r="E149" i="12"/>
  <c r="E150" i="12" s="1"/>
  <c r="J24" i="12"/>
  <c r="J29" i="12" s="1"/>
  <c r="J114" i="12" s="1"/>
  <c r="J150" i="12" s="1"/>
  <c r="J26" i="12"/>
  <c r="I29" i="12"/>
  <c r="I114" i="12" s="1"/>
  <c r="I150" i="12" s="1"/>
  <c r="H108" i="12"/>
  <c r="J149" i="11"/>
  <c r="J150" i="11" s="1"/>
  <c r="K27" i="11"/>
  <c r="J21" i="11"/>
  <c r="K60" i="11"/>
  <c r="I29" i="11"/>
  <c r="I114" i="11" s="1"/>
  <c r="K85" i="11"/>
  <c r="I149" i="11"/>
  <c r="K147" i="11"/>
  <c r="K149" i="11" s="1"/>
  <c r="K26" i="11"/>
  <c r="K29" i="11" s="1"/>
  <c r="K114" i="11" s="1"/>
  <c r="D150" i="11"/>
  <c r="C154" i="11" s="1"/>
  <c r="C155" i="11" s="1"/>
  <c r="D155" i="11"/>
  <c r="E150" i="11"/>
  <c r="H150" i="11"/>
  <c r="G150" i="11"/>
  <c r="D154" i="11" s="1"/>
  <c r="H114" i="11"/>
  <c r="F150" i="11"/>
  <c r="C150" i="11"/>
  <c r="C168" i="9"/>
  <c r="J20" i="9"/>
  <c r="K20" i="9"/>
  <c r="J128" i="9"/>
  <c r="K128" i="9"/>
  <c r="D29" i="9"/>
  <c r="F29" i="9"/>
  <c r="G29" i="9"/>
  <c r="H28" i="9"/>
  <c r="K28" i="9"/>
  <c r="J28" i="9"/>
  <c r="C29" i="9"/>
  <c r="J19" i="9"/>
  <c r="K19" i="9"/>
  <c r="E4" i="10"/>
  <c r="D4" i="10"/>
  <c r="D3" i="10"/>
  <c r="J132" i="9"/>
  <c r="K132" i="9"/>
  <c r="J133" i="9"/>
  <c r="K133" i="9"/>
  <c r="J134" i="9"/>
  <c r="K134" i="9"/>
  <c r="J135" i="9"/>
  <c r="K135" i="9"/>
  <c r="J136" i="9"/>
  <c r="K136" i="9"/>
  <c r="J137" i="9"/>
  <c r="K137" i="9"/>
  <c r="J129" i="9"/>
  <c r="K129" i="9"/>
  <c r="J138" i="9"/>
  <c r="K138" i="9"/>
  <c r="J139" i="9"/>
  <c r="K139" i="9"/>
  <c r="J140" i="9"/>
  <c r="K140" i="9"/>
  <c r="J141" i="9"/>
  <c r="K141" i="9"/>
  <c r="J142" i="9"/>
  <c r="K142" i="9"/>
  <c r="J143" i="9"/>
  <c r="K143" i="9"/>
  <c r="J144" i="9"/>
  <c r="K144" i="9"/>
  <c r="J145" i="9"/>
  <c r="K145" i="9"/>
  <c r="J146" i="9"/>
  <c r="K146" i="9"/>
  <c r="H132" i="9"/>
  <c r="H133" i="9"/>
  <c r="H134" i="9"/>
  <c r="H135" i="9"/>
  <c r="H136" i="9"/>
  <c r="H137" i="9"/>
  <c r="H129" i="9"/>
  <c r="H138" i="9"/>
  <c r="H139" i="9"/>
  <c r="H140" i="9"/>
  <c r="H141" i="9"/>
  <c r="H142" i="9"/>
  <c r="H143" i="9"/>
  <c r="H144" i="9"/>
  <c r="H145" i="9"/>
  <c r="H146" i="9"/>
  <c r="D125" i="9"/>
  <c r="E125" i="9"/>
  <c r="F125" i="9"/>
  <c r="G125" i="9"/>
  <c r="I125" i="9"/>
  <c r="J111" i="9"/>
  <c r="K111" i="9"/>
  <c r="H111" i="9"/>
  <c r="D112" i="9"/>
  <c r="E112" i="9"/>
  <c r="F112" i="9"/>
  <c r="G112" i="9"/>
  <c r="I112" i="9"/>
  <c r="J107" i="9"/>
  <c r="K107" i="9"/>
  <c r="H107" i="9"/>
  <c r="D108" i="9"/>
  <c r="E108" i="9"/>
  <c r="F108" i="9"/>
  <c r="G108" i="9"/>
  <c r="I108" i="9"/>
  <c r="J103" i="9"/>
  <c r="K103" i="9"/>
  <c r="H103" i="9"/>
  <c r="D104" i="9"/>
  <c r="E104" i="9"/>
  <c r="F104" i="9"/>
  <c r="G104" i="9"/>
  <c r="I104" i="9"/>
  <c r="K99" i="9"/>
  <c r="H99" i="9"/>
  <c r="D100" i="9"/>
  <c r="E100" i="9"/>
  <c r="F100" i="9"/>
  <c r="G100" i="9"/>
  <c r="I100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H88" i="9"/>
  <c r="H89" i="9"/>
  <c r="H90" i="9"/>
  <c r="H91" i="9"/>
  <c r="H92" i="9"/>
  <c r="H93" i="9"/>
  <c r="H94" i="9"/>
  <c r="H95" i="9"/>
  <c r="D96" i="9"/>
  <c r="E96" i="9"/>
  <c r="F96" i="9"/>
  <c r="G96" i="9"/>
  <c r="I96" i="9"/>
  <c r="J80" i="9"/>
  <c r="K80" i="9"/>
  <c r="J81" i="9"/>
  <c r="K81" i="9"/>
  <c r="J82" i="9"/>
  <c r="K82" i="9"/>
  <c r="J83" i="9"/>
  <c r="K83" i="9"/>
  <c r="J84" i="9"/>
  <c r="K84" i="9"/>
  <c r="H80" i="9"/>
  <c r="H81" i="9"/>
  <c r="H82" i="9"/>
  <c r="H83" i="9"/>
  <c r="H84" i="9"/>
  <c r="K73" i="9"/>
  <c r="K74" i="9"/>
  <c r="K75" i="9"/>
  <c r="K76" i="9"/>
  <c r="H73" i="9"/>
  <c r="H74" i="9"/>
  <c r="H75" i="9"/>
  <c r="H76" i="9"/>
  <c r="D77" i="9"/>
  <c r="E77" i="9"/>
  <c r="F77" i="9"/>
  <c r="G77" i="9"/>
  <c r="I77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H63" i="9"/>
  <c r="H64" i="9"/>
  <c r="H65" i="9"/>
  <c r="H66" i="9"/>
  <c r="H67" i="9"/>
  <c r="H68" i="9"/>
  <c r="H69" i="9"/>
  <c r="D70" i="9"/>
  <c r="E70" i="9"/>
  <c r="F70" i="9"/>
  <c r="G70" i="9"/>
  <c r="I70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H53" i="9"/>
  <c r="H54" i="9"/>
  <c r="H55" i="9"/>
  <c r="H56" i="9"/>
  <c r="H57" i="9"/>
  <c r="H58" i="9"/>
  <c r="H59" i="9"/>
  <c r="D60" i="9"/>
  <c r="E60" i="9"/>
  <c r="F60" i="9"/>
  <c r="G60" i="9"/>
  <c r="I60" i="9"/>
  <c r="D49" i="9"/>
  <c r="E49" i="9"/>
  <c r="F49" i="9"/>
  <c r="G49" i="9"/>
  <c r="I49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31" i="9"/>
  <c r="H25" i="9"/>
  <c r="H2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H7" i="9"/>
  <c r="H8" i="9"/>
  <c r="H9" i="9"/>
  <c r="H10" i="9"/>
  <c r="H11" i="9"/>
  <c r="H12" i="9"/>
  <c r="H13" i="9"/>
  <c r="H14" i="9"/>
  <c r="H15" i="9"/>
  <c r="H16" i="9"/>
  <c r="H17" i="9"/>
  <c r="H18" i="9"/>
  <c r="H20" i="9"/>
  <c r="D21" i="9"/>
  <c r="E21" i="9"/>
  <c r="F21" i="9"/>
  <c r="G21" i="9"/>
  <c r="I21" i="9"/>
  <c r="H130" i="9"/>
  <c r="J130" i="9"/>
  <c r="K130" i="9"/>
  <c r="D147" i="9"/>
  <c r="E147" i="9"/>
  <c r="F147" i="9"/>
  <c r="G147" i="9"/>
  <c r="I147" i="9"/>
  <c r="K131" i="9"/>
  <c r="K127" i="9"/>
  <c r="J131" i="9"/>
  <c r="J127" i="9"/>
  <c r="H131" i="9"/>
  <c r="H127" i="9"/>
  <c r="D85" i="9"/>
  <c r="E85" i="9"/>
  <c r="F85" i="9"/>
  <c r="G85" i="9"/>
  <c r="I85" i="9"/>
  <c r="C125" i="9"/>
  <c r="C147" i="9"/>
  <c r="H110" i="9"/>
  <c r="H106" i="9"/>
  <c r="H102" i="9"/>
  <c r="K150" i="12" l="1"/>
  <c r="E154" i="12"/>
  <c r="H150" i="12"/>
  <c r="E155" i="12"/>
  <c r="K114" i="12"/>
  <c r="I150" i="11"/>
  <c r="K150" i="11" s="1"/>
  <c r="E154" i="11"/>
  <c r="E155" i="11" s="1"/>
  <c r="J85" i="9"/>
  <c r="H85" i="9"/>
  <c r="H108" i="9"/>
  <c r="H112" i="9"/>
  <c r="H21" i="9"/>
  <c r="J21" i="9"/>
  <c r="K100" i="9"/>
  <c r="D114" i="9"/>
  <c r="J70" i="9"/>
  <c r="H70" i="9"/>
  <c r="H77" i="9"/>
  <c r="J96" i="9"/>
  <c r="G114" i="9"/>
  <c r="K77" i="9"/>
  <c r="H96" i="9"/>
  <c r="H100" i="9"/>
  <c r="H147" i="9"/>
  <c r="H49" i="9"/>
  <c r="H60" i="9"/>
  <c r="K70" i="9"/>
  <c r="H104" i="9"/>
  <c r="F114" i="9"/>
  <c r="J147" i="9"/>
  <c r="K60" i="9"/>
  <c r="J60" i="9"/>
  <c r="K96" i="9"/>
  <c r="K104" i="9"/>
  <c r="J108" i="9"/>
  <c r="J112" i="9"/>
  <c r="J104" i="9"/>
  <c r="K112" i="9"/>
  <c r="K85" i="9"/>
  <c r="K108" i="9"/>
  <c r="K147" i="9"/>
  <c r="K21" i="9"/>
  <c r="I25" i="9"/>
  <c r="I26" i="9"/>
  <c r="I24" i="9"/>
  <c r="J26" i="9" l="1"/>
  <c r="K26" i="9"/>
  <c r="J25" i="9"/>
  <c r="K25" i="9"/>
  <c r="C49" i="9"/>
  <c r="H118" i="9"/>
  <c r="H119" i="9"/>
  <c r="H120" i="9"/>
  <c r="H121" i="9"/>
  <c r="H122" i="9"/>
  <c r="H123" i="9"/>
  <c r="H124" i="9"/>
  <c r="H117" i="9"/>
  <c r="H98" i="9"/>
  <c r="H87" i="9"/>
  <c r="H79" i="9"/>
  <c r="H72" i="9"/>
  <c r="H62" i="9"/>
  <c r="H52" i="9"/>
  <c r="H24" i="9"/>
  <c r="H125" i="9" l="1"/>
  <c r="H6" i="9"/>
  <c r="E27" i="9"/>
  <c r="E29" i="9" s="1"/>
  <c r="H27" i="9" l="1"/>
  <c r="H29" i="9" s="1"/>
  <c r="I27" i="9"/>
  <c r="I29" i="9" s="1"/>
  <c r="K27" i="9" l="1"/>
  <c r="J27" i="9"/>
  <c r="E114" i="9"/>
  <c r="H114" i="9"/>
  <c r="C153" i="9"/>
  <c r="C21" i="9"/>
  <c r="K120" i="9"/>
  <c r="K121" i="9"/>
  <c r="K122" i="9"/>
  <c r="K124" i="9"/>
  <c r="J124" i="9"/>
  <c r="K123" i="9"/>
  <c r="J123" i="9"/>
  <c r="K119" i="9"/>
  <c r="J119" i="9"/>
  <c r="K118" i="9"/>
  <c r="J118" i="9"/>
  <c r="K117" i="9"/>
  <c r="J117" i="9"/>
  <c r="C112" i="9"/>
  <c r="K110" i="9"/>
  <c r="J110" i="9"/>
  <c r="C108" i="9"/>
  <c r="K106" i="9"/>
  <c r="J106" i="9"/>
  <c r="C104" i="9"/>
  <c r="K102" i="9"/>
  <c r="J102" i="9"/>
  <c r="C100" i="9"/>
  <c r="J99" i="9"/>
  <c r="K98" i="9"/>
  <c r="J98" i="9"/>
  <c r="C96" i="9"/>
  <c r="K87" i="9"/>
  <c r="J87" i="9"/>
  <c r="C85" i="9"/>
  <c r="K79" i="9"/>
  <c r="J79" i="9"/>
  <c r="C77" i="9"/>
  <c r="J76" i="9"/>
  <c r="J75" i="9"/>
  <c r="J74" i="9"/>
  <c r="J73" i="9"/>
  <c r="K72" i="9"/>
  <c r="J72" i="9"/>
  <c r="C70" i="9"/>
  <c r="K62" i="9"/>
  <c r="J62" i="9"/>
  <c r="C60" i="9"/>
  <c r="K52" i="9"/>
  <c r="J52" i="9"/>
  <c r="K31" i="9"/>
  <c r="K49" i="9" s="1"/>
  <c r="J31" i="9"/>
  <c r="J49" i="9" s="1"/>
  <c r="K24" i="9"/>
  <c r="K29" i="9" s="1"/>
  <c r="J24" i="9"/>
  <c r="J29" i="9" s="1"/>
  <c r="E153" i="9"/>
  <c r="D153" i="9"/>
  <c r="K6" i="9"/>
  <c r="J6" i="9"/>
  <c r="Q6" i="6"/>
  <c r="J125" i="9" l="1"/>
  <c r="K125" i="9"/>
  <c r="I114" i="9"/>
  <c r="K114" i="9"/>
  <c r="J77" i="9"/>
  <c r="J100" i="9"/>
  <c r="F149" i="9"/>
  <c r="E149" i="9"/>
  <c r="H149" i="9"/>
  <c r="C149" i="9"/>
  <c r="G149" i="9"/>
  <c r="G150" i="9" s="1"/>
  <c r="D154" i="9" s="1"/>
  <c r="D155" i="9" s="1"/>
  <c r="C114" i="9"/>
  <c r="D149" i="9"/>
  <c r="I149" i="9"/>
  <c r="E1" i="2"/>
  <c r="E5" i="2"/>
  <c r="E6" i="2" s="1"/>
  <c r="J114" i="9" l="1"/>
  <c r="E150" i="9"/>
  <c r="F150" i="9"/>
  <c r="I150" i="9"/>
  <c r="E154" i="9" s="1"/>
  <c r="E155" i="9" s="1"/>
  <c r="C150" i="9"/>
  <c r="H150" i="9"/>
  <c r="K149" i="9"/>
  <c r="D150" i="9"/>
  <c r="C154" i="9" s="1"/>
  <c r="C155" i="9" s="1"/>
  <c r="J149" i="9"/>
  <c r="D143" i="6"/>
  <c r="E143" i="6"/>
  <c r="F143" i="6"/>
  <c r="D141" i="6"/>
  <c r="E141" i="6"/>
  <c r="F141" i="6"/>
  <c r="G141" i="6"/>
  <c r="G143" i="6" s="1"/>
  <c r="I141" i="6"/>
  <c r="I143" i="6" s="1"/>
  <c r="D123" i="6"/>
  <c r="E123" i="6"/>
  <c r="F123" i="6"/>
  <c r="G123" i="6"/>
  <c r="H123" i="6"/>
  <c r="I123" i="6"/>
  <c r="J123" i="6"/>
  <c r="K123" i="6"/>
  <c r="D112" i="6"/>
  <c r="F112" i="6"/>
  <c r="D110" i="6"/>
  <c r="E110" i="6"/>
  <c r="F110" i="6"/>
  <c r="G110" i="6"/>
  <c r="H110" i="6"/>
  <c r="I110" i="6"/>
  <c r="J110" i="6"/>
  <c r="K110" i="6"/>
  <c r="L110" i="6"/>
  <c r="D98" i="6"/>
  <c r="E98" i="6"/>
  <c r="F98" i="6"/>
  <c r="G98" i="6"/>
  <c r="H98" i="6"/>
  <c r="I98" i="6"/>
  <c r="J98" i="6"/>
  <c r="K98" i="6"/>
  <c r="L98" i="6"/>
  <c r="D94" i="6"/>
  <c r="E94" i="6"/>
  <c r="F94" i="6"/>
  <c r="G94" i="6"/>
  <c r="H94" i="6"/>
  <c r="I94" i="6"/>
  <c r="J94" i="6"/>
  <c r="K94" i="6"/>
  <c r="D83" i="6"/>
  <c r="E83" i="6"/>
  <c r="F83" i="6"/>
  <c r="G83" i="6"/>
  <c r="H83" i="6"/>
  <c r="I83" i="6"/>
  <c r="J83" i="6"/>
  <c r="K83" i="6"/>
  <c r="D75" i="6"/>
  <c r="E75" i="6"/>
  <c r="F75" i="6"/>
  <c r="G75" i="6"/>
  <c r="H75" i="6"/>
  <c r="I75" i="6"/>
  <c r="J75" i="6"/>
  <c r="K75" i="6"/>
  <c r="L75" i="6"/>
  <c r="D68" i="6"/>
  <c r="E68" i="6"/>
  <c r="F68" i="6"/>
  <c r="G68" i="6"/>
  <c r="H68" i="6"/>
  <c r="I68" i="6"/>
  <c r="J68" i="6"/>
  <c r="K68" i="6"/>
  <c r="L68" i="6"/>
  <c r="D58" i="6"/>
  <c r="E58" i="6"/>
  <c r="F58" i="6"/>
  <c r="G58" i="6"/>
  <c r="H58" i="6"/>
  <c r="I58" i="6"/>
  <c r="J58" i="6"/>
  <c r="K58" i="6"/>
  <c r="D47" i="6"/>
  <c r="E47" i="6"/>
  <c r="F47" i="6"/>
  <c r="G47" i="6"/>
  <c r="H47" i="6"/>
  <c r="I47" i="6"/>
  <c r="I112" i="6" s="1"/>
  <c r="D28" i="6"/>
  <c r="E28" i="6"/>
  <c r="E112" i="6" s="1"/>
  <c r="F28" i="6"/>
  <c r="G28" i="6"/>
  <c r="G112" i="6" s="1"/>
  <c r="I28" i="6"/>
  <c r="D21" i="6"/>
  <c r="E21" i="6"/>
  <c r="F21" i="6"/>
  <c r="G21" i="6"/>
  <c r="H21" i="6"/>
  <c r="I21" i="6"/>
  <c r="L21" i="6"/>
  <c r="K150" i="9" l="1"/>
  <c r="J150" i="9"/>
  <c r="O6" i="6"/>
  <c r="P6" i="6"/>
  <c r="P4" i="6" s="1"/>
  <c r="K115" i="6"/>
  <c r="K116" i="6"/>
  <c r="K117" i="6"/>
  <c r="K118" i="6"/>
  <c r="K119" i="6"/>
  <c r="K120" i="6"/>
  <c r="K121" i="6"/>
  <c r="K122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70" i="6"/>
  <c r="K71" i="6"/>
  <c r="K72" i="6"/>
  <c r="K73" i="6"/>
  <c r="K74" i="6"/>
  <c r="K77" i="6"/>
  <c r="K78" i="6"/>
  <c r="K79" i="6"/>
  <c r="K80" i="6"/>
  <c r="K81" i="6"/>
  <c r="K82" i="6"/>
  <c r="K85" i="6"/>
  <c r="K86" i="6"/>
  <c r="K87" i="6"/>
  <c r="K88" i="6"/>
  <c r="K89" i="6"/>
  <c r="K90" i="6"/>
  <c r="K91" i="6"/>
  <c r="K92" i="6"/>
  <c r="K93" i="6"/>
  <c r="K96" i="6"/>
  <c r="K97" i="6"/>
  <c r="K100" i="6"/>
  <c r="K101" i="6"/>
  <c r="K102" i="6"/>
  <c r="K104" i="6"/>
  <c r="K105" i="6"/>
  <c r="K106" i="6"/>
  <c r="K108" i="6"/>
  <c r="K109" i="6"/>
  <c r="K60" i="6"/>
  <c r="K61" i="6"/>
  <c r="K62" i="6"/>
  <c r="K63" i="6"/>
  <c r="K64" i="6"/>
  <c r="K65" i="6"/>
  <c r="K66" i="6"/>
  <c r="K67" i="6"/>
  <c r="K50" i="6"/>
  <c r="K51" i="6"/>
  <c r="K52" i="6"/>
  <c r="K53" i="6"/>
  <c r="K54" i="6"/>
  <c r="K55" i="6"/>
  <c r="K56" i="6"/>
  <c r="K57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30" i="6"/>
  <c r="K47" i="6" l="1"/>
  <c r="K141" i="6"/>
  <c r="K143" i="6" s="1"/>
  <c r="K25" i="6"/>
  <c r="K26" i="6"/>
  <c r="K27" i="6"/>
  <c r="K28" i="6" s="1"/>
  <c r="K24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6" i="6"/>
  <c r="K21" i="6" s="1"/>
  <c r="K112" i="6" l="1"/>
  <c r="J131" i="6"/>
  <c r="J130" i="6"/>
  <c r="J129" i="6"/>
  <c r="C123" i="6" l="1"/>
  <c r="C112" i="6"/>
  <c r="N6" i="6"/>
  <c r="C141" i="6" l="1"/>
  <c r="J67" i="6" l="1"/>
  <c r="H67" i="6"/>
  <c r="C68" i="6"/>
  <c r="J132" i="6" l="1"/>
  <c r="J20" i="6" l="1"/>
  <c r="J66" i="6" l="1"/>
  <c r="H66" i="6"/>
  <c r="H77" i="6"/>
  <c r="H78" i="6"/>
  <c r="I27" i="6"/>
  <c r="J92" i="6" l="1"/>
  <c r="H92" i="6"/>
  <c r="H71" i="6" l="1"/>
  <c r="H72" i="6"/>
  <c r="H73" i="6"/>
  <c r="H74" i="6"/>
  <c r="H70" i="6"/>
  <c r="H62" i="6"/>
  <c r="H26" i="6" l="1"/>
  <c r="H27" i="6"/>
  <c r="H28" i="6" s="1"/>
  <c r="H112" i="6" s="1"/>
  <c r="H24" i="6"/>
  <c r="C21" i="6" l="1"/>
  <c r="H20" i="6" l="1"/>
  <c r="H15" i="6" l="1"/>
  <c r="J16" i="6"/>
  <c r="J140" i="6"/>
  <c r="H140" i="6"/>
  <c r="J139" i="6"/>
  <c r="H139" i="6"/>
  <c r="J138" i="6"/>
  <c r="H138" i="6"/>
  <c r="J137" i="6"/>
  <c r="H137" i="6"/>
  <c r="J136" i="6"/>
  <c r="H136" i="6"/>
  <c r="J128" i="6"/>
  <c r="H128" i="6"/>
  <c r="J127" i="6"/>
  <c r="H127" i="6"/>
  <c r="J135" i="6"/>
  <c r="H135" i="6"/>
  <c r="H141" i="6" s="1"/>
  <c r="H143" i="6" s="1"/>
  <c r="J134" i="6"/>
  <c r="H134" i="6"/>
  <c r="J133" i="6"/>
  <c r="H133" i="6"/>
  <c r="J126" i="6"/>
  <c r="H126" i="6"/>
  <c r="J125" i="6"/>
  <c r="H125" i="6"/>
  <c r="J122" i="6"/>
  <c r="H122" i="6"/>
  <c r="J121" i="6"/>
  <c r="H121" i="6"/>
  <c r="J117" i="6"/>
  <c r="H117" i="6"/>
  <c r="J116" i="6"/>
  <c r="H116" i="6"/>
  <c r="J115" i="6"/>
  <c r="H115" i="6"/>
  <c r="C110" i="6"/>
  <c r="J109" i="6"/>
  <c r="H109" i="6"/>
  <c r="J108" i="6"/>
  <c r="H108" i="6"/>
  <c r="I106" i="6"/>
  <c r="G106" i="6"/>
  <c r="F106" i="6"/>
  <c r="E106" i="6"/>
  <c r="D106" i="6"/>
  <c r="C106" i="6"/>
  <c r="J105" i="6"/>
  <c r="H105" i="6"/>
  <c r="J104" i="6"/>
  <c r="H104" i="6"/>
  <c r="I102" i="6"/>
  <c r="G102" i="6"/>
  <c r="F102" i="6"/>
  <c r="E102" i="6"/>
  <c r="D102" i="6"/>
  <c r="C102" i="6"/>
  <c r="J101" i="6"/>
  <c r="H101" i="6"/>
  <c r="J100" i="6"/>
  <c r="H100" i="6"/>
  <c r="C98" i="6"/>
  <c r="J97" i="6"/>
  <c r="H97" i="6"/>
  <c r="J96" i="6"/>
  <c r="H96" i="6"/>
  <c r="C94" i="6"/>
  <c r="J93" i="6"/>
  <c r="H93" i="6"/>
  <c r="J91" i="6"/>
  <c r="H91" i="6"/>
  <c r="J90" i="6"/>
  <c r="H90" i="6"/>
  <c r="J89" i="6"/>
  <c r="H89" i="6"/>
  <c r="J88" i="6"/>
  <c r="H88" i="6"/>
  <c r="J87" i="6"/>
  <c r="H87" i="6"/>
  <c r="J86" i="6"/>
  <c r="H86" i="6"/>
  <c r="J85" i="6"/>
  <c r="H85" i="6"/>
  <c r="C83" i="6"/>
  <c r="J82" i="6"/>
  <c r="H82" i="6"/>
  <c r="J81" i="6"/>
  <c r="H81" i="6"/>
  <c r="J80" i="6"/>
  <c r="H80" i="6"/>
  <c r="J79" i="6"/>
  <c r="H79" i="6"/>
  <c r="J78" i="6"/>
  <c r="J77" i="6"/>
  <c r="C75" i="6"/>
  <c r="J74" i="6"/>
  <c r="J73" i="6"/>
  <c r="J72" i="6"/>
  <c r="J71" i="6"/>
  <c r="J70" i="6"/>
  <c r="J65" i="6"/>
  <c r="H65" i="6"/>
  <c r="J64" i="6"/>
  <c r="H64" i="6"/>
  <c r="J63" i="6"/>
  <c r="H63" i="6"/>
  <c r="J62" i="6"/>
  <c r="J61" i="6"/>
  <c r="H61" i="6"/>
  <c r="J60" i="6"/>
  <c r="H60" i="6"/>
  <c r="C58" i="6"/>
  <c r="J57" i="6"/>
  <c r="H57" i="6"/>
  <c r="J56" i="6"/>
  <c r="H56" i="6"/>
  <c r="J55" i="6"/>
  <c r="H55" i="6"/>
  <c r="J54" i="6"/>
  <c r="H54" i="6"/>
  <c r="J53" i="6"/>
  <c r="H53" i="6"/>
  <c r="J52" i="6"/>
  <c r="H52" i="6"/>
  <c r="J51" i="6"/>
  <c r="H51" i="6"/>
  <c r="J50" i="6"/>
  <c r="H50" i="6"/>
  <c r="C47" i="6"/>
  <c r="J46" i="6"/>
  <c r="H46" i="6"/>
  <c r="J45" i="6"/>
  <c r="H45" i="6"/>
  <c r="J44" i="6"/>
  <c r="H44" i="6"/>
  <c r="J43" i="6"/>
  <c r="J42" i="6"/>
  <c r="H42" i="6"/>
  <c r="J41" i="6"/>
  <c r="H41" i="6"/>
  <c r="J40" i="6"/>
  <c r="H40" i="6"/>
  <c r="J39" i="6"/>
  <c r="H39" i="6"/>
  <c r="J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C28" i="6"/>
  <c r="J27" i="6"/>
  <c r="J28" i="6" s="1"/>
  <c r="J26" i="6"/>
  <c r="J25" i="6"/>
  <c r="H25" i="6"/>
  <c r="J24" i="6"/>
  <c r="E147" i="6"/>
  <c r="C147" i="6"/>
  <c r="J19" i="6"/>
  <c r="H19" i="6"/>
  <c r="J18" i="6"/>
  <c r="H18" i="6"/>
  <c r="J17" i="6"/>
  <c r="H17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6" i="6"/>
  <c r="H6" i="6"/>
  <c r="J141" i="6" l="1"/>
  <c r="J143" i="6" s="1"/>
  <c r="J21" i="6"/>
  <c r="J47" i="6"/>
  <c r="J112" i="6" s="1"/>
  <c r="H106" i="6"/>
  <c r="J106" i="6"/>
  <c r="J102" i="6"/>
  <c r="H102" i="6"/>
  <c r="C143" i="6"/>
  <c r="D147" i="6"/>
  <c r="J15" i="6"/>
  <c r="J14" i="6"/>
  <c r="H14" i="6"/>
  <c r="H16" i="6"/>
  <c r="D139" i="1"/>
  <c r="E139" i="1"/>
  <c r="F139" i="1"/>
  <c r="G139" i="1"/>
  <c r="G141" i="1" s="1"/>
  <c r="I139" i="1"/>
  <c r="D119" i="1"/>
  <c r="E119" i="1"/>
  <c r="F119" i="1"/>
  <c r="F141" i="1" s="1"/>
  <c r="G119" i="1"/>
  <c r="I119" i="1"/>
  <c r="D109" i="1"/>
  <c r="E109" i="1"/>
  <c r="F109" i="1"/>
  <c r="G109" i="1"/>
  <c r="I109" i="1"/>
  <c r="D105" i="1"/>
  <c r="E105" i="1"/>
  <c r="F105" i="1"/>
  <c r="G105" i="1"/>
  <c r="I105" i="1"/>
  <c r="D101" i="1"/>
  <c r="E101" i="1"/>
  <c r="F101" i="1"/>
  <c r="G101" i="1"/>
  <c r="I101" i="1"/>
  <c r="D97" i="1"/>
  <c r="E97" i="1"/>
  <c r="F97" i="1"/>
  <c r="G97" i="1"/>
  <c r="I97" i="1"/>
  <c r="D93" i="1"/>
  <c r="E93" i="1"/>
  <c r="F93" i="1"/>
  <c r="G93" i="1"/>
  <c r="I93" i="1"/>
  <c r="D81" i="1"/>
  <c r="E81" i="1"/>
  <c r="F81" i="1"/>
  <c r="G81" i="1"/>
  <c r="I81" i="1"/>
  <c r="D73" i="1"/>
  <c r="E73" i="1"/>
  <c r="F73" i="1"/>
  <c r="G73" i="1"/>
  <c r="I73" i="1"/>
  <c r="D66" i="1"/>
  <c r="E66" i="1"/>
  <c r="E111" i="1" s="1"/>
  <c r="F66" i="1"/>
  <c r="G66" i="1"/>
  <c r="I66" i="1"/>
  <c r="D58" i="1"/>
  <c r="E58" i="1"/>
  <c r="F58" i="1"/>
  <c r="G58" i="1"/>
  <c r="I58" i="1"/>
  <c r="D47" i="1"/>
  <c r="E47" i="1"/>
  <c r="F47" i="1"/>
  <c r="G47" i="1"/>
  <c r="I47" i="1"/>
  <c r="J24" i="1"/>
  <c r="J25" i="1"/>
  <c r="J26" i="1"/>
  <c r="D27" i="1"/>
  <c r="E27" i="1"/>
  <c r="F27" i="1"/>
  <c r="G27" i="1"/>
  <c r="G111" i="1" s="1"/>
  <c r="I27" i="1"/>
  <c r="J7" i="1"/>
  <c r="J8" i="1"/>
  <c r="J9" i="1"/>
  <c r="J10" i="1"/>
  <c r="J11" i="1"/>
  <c r="J12" i="1"/>
  <c r="J13" i="1"/>
  <c r="J17" i="1"/>
  <c r="J18" i="1"/>
  <c r="J19" i="1"/>
  <c r="D20" i="1"/>
  <c r="E20" i="1"/>
  <c r="F20" i="1"/>
  <c r="I2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21" i="1"/>
  <c r="H115" i="1"/>
  <c r="H116" i="1"/>
  <c r="H117" i="1"/>
  <c r="H118" i="1"/>
  <c r="H114" i="1"/>
  <c r="H108" i="1"/>
  <c r="H107" i="1"/>
  <c r="H104" i="1"/>
  <c r="H103" i="1"/>
  <c r="H105" i="1" s="1"/>
  <c r="H100" i="1"/>
  <c r="H99" i="1"/>
  <c r="H101" i="1" s="1"/>
  <c r="H96" i="1"/>
  <c r="H95" i="1"/>
  <c r="H97" i="1" s="1"/>
  <c r="H84" i="1"/>
  <c r="H85" i="1"/>
  <c r="H86" i="1"/>
  <c r="H87" i="1"/>
  <c r="H88" i="1"/>
  <c r="H89" i="1"/>
  <c r="H90" i="1"/>
  <c r="H91" i="1"/>
  <c r="H92" i="1"/>
  <c r="H83" i="1"/>
  <c r="H76" i="1"/>
  <c r="H77" i="1"/>
  <c r="H78" i="1"/>
  <c r="H79" i="1"/>
  <c r="H80" i="1"/>
  <c r="H75" i="1"/>
  <c r="H69" i="1"/>
  <c r="H70" i="1"/>
  <c r="H71" i="1"/>
  <c r="H72" i="1"/>
  <c r="H68" i="1"/>
  <c r="H61" i="1"/>
  <c r="H62" i="1"/>
  <c r="H63" i="1"/>
  <c r="H64" i="1"/>
  <c r="H65" i="1"/>
  <c r="H60" i="1"/>
  <c r="H50" i="1"/>
  <c r="H51" i="1"/>
  <c r="H52" i="1"/>
  <c r="H53" i="1"/>
  <c r="H54" i="1"/>
  <c r="H55" i="1"/>
  <c r="H56" i="1"/>
  <c r="H57" i="1"/>
  <c r="H4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9" i="1"/>
  <c r="H47" i="1" s="1"/>
  <c r="H24" i="1"/>
  <c r="H25" i="1"/>
  <c r="H26" i="1"/>
  <c r="H23" i="1"/>
  <c r="H7" i="1"/>
  <c r="H8" i="1"/>
  <c r="H9" i="1"/>
  <c r="H10" i="1"/>
  <c r="H11" i="1"/>
  <c r="H12" i="1"/>
  <c r="H13" i="1"/>
  <c r="H17" i="1"/>
  <c r="H18" i="1"/>
  <c r="H19" i="1"/>
  <c r="H6" i="1"/>
  <c r="I144" i="6" l="1"/>
  <c r="F144" i="6"/>
  <c r="E144" i="6"/>
  <c r="G144" i="6"/>
  <c r="D148" i="6" s="1"/>
  <c r="D149" i="6" s="1"/>
  <c r="C144" i="6"/>
  <c r="D144" i="6"/>
  <c r="C148" i="6" s="1"/>
  <c r="C149" i="6" s="1"/>
  <c r="H73" i="1"/>
  <c r="H109" i="1"/>
  <c r="H58" i="1"/>
  <c r="H139" i="1"/>
  <c r="E141" i="1"/>
  <c r="F142" i="1"/>
  <c r="H27" i="1"/>
  <c r="H111" i="1" s="1"/>
  <c r="H93" i="1"/>
  <c r="F111" i="1"/>
  <c r="H66" i="1"/>
  <c r="H81" i="1"/>
  <c r="H119" i="1"/>
  <c r="H141" i="1" s="1"/>
  <c r="H142" i="1" s="1"/>
  <c r="D111" i="1"/>
  <c r="I141" i="1"/>
  <c r="D141" i="1"/>
  <c r="G142" i="1"/>
  <c r="E142" i="1"/>
  <c r="D142" i="1"/>
  <c r="I111" i="1"/>
  <c r="J128" i="1"/>
  <c r="J129" i="1"/>
  <c r="J130" i="1"/>
  <c r="J131" i="1"/>
  <c r="J132" i="1"/>
  <c r="J133" i="1"/>
  <c r="J134" i="1"/>
  <c r="J135" i="1"/>
  <c r="J136" i="1"/>
  <c r="J137" i="1"/>
  <c r="J138" i="1"/>
  <c r="E148" i="6" l="1"/>
  <c r="E149" i="6" s="1"/>
  <c r="K144" i="6"/>
  <c r="J144" i="6"/>
  <c r="H144" i="6"/>
  <c r="I142" i="1"/>
  <c r="E145" i="1"/>
  <c r="C145" i="1"/>
  <c r="J122" i="1"/>
  <c r="J123" i="1"/>
  <c r="J124" i="1"/>
  <c r="J125" i="1"/>
  <c r="J126" i="1"/>
  <c r="J116" i="1"/>
  <c r="J127" i="1"/>
  <c r="J121" i="1"/>
  <c r="J115" i="1"/>
  <c r="J117" i="1"/>
  <c r="J118" i="1"/>
  <c r="J114" i="1"/>
  <c r="J108" i="1"/>
  <c r="J107" i="1"/>
  <c r="J104" i="1"/>
  <c r="J103" i="1"/>
  <c r="J100" i="1"/>
  <c r="J99" i="1"/>
  <c r="J96" i="1"/>
  <c r="J95" i="1"/>
  <c r="J97" i="1" l="1"/>
  <c r="J105" i="1"/>
  <c r="J101" i="1"/>
  <c r="J109" i="1"/>
  <c r="J119" i="1"/>
  <c r="J139" i="1"/>
  <c r="J76" i="1"/>
  <c r="J77" i="1"/>
  <c r="J78" i="1"/>
  <c r="J79" i="1"/>
  <c r="J80" i="1"/>
  <c r="J75" i="1"/>
  <c r="J81" i="1" l="1"/>
  <c r="J141" i="1"/>
  <c r="C146" i="1"/>
  <c r="C119" i="1" l="1"/>
  <c r="G15" i="1"/>
  <c r="G16" i="1"/>
  <c r="G14" i="1"/>
  <c r="H14" i="1" l="1"/>
  <c r="J14" i="1"/>
  <c r="G20" i="1"/>
  <c r="H16" i="1"/>
  <c r="J16" i="1"/>
  <c r="H15" i="1"/>
  <c r="J15" i="1"/>
  <c r="C141" i="1"/>
  <c r="C139" i="1"/>
  <c r="C109" i="1"/>
  <c r="C105" i="1"/>
  <c r="C101" i="1"/>
  <c r="C97" i="1"/>
  <c r="C81" i="1"/>
  <c r="C73" i="1"/>
  <c r="C66" i="1"/>
  <c r="C58" i="1"/>
  <c r="C47" i="1"/>
  <c r="C27" i="1"/>
  <c r="H20" i="1" l="1"/>
  <c r="D145" i="1"/>
  <c r="J69" i="1"/>
  <c r="J70" i="1"/>
  <c r="J71" i="1"/>
  <c r="J72" i="1"/>
  <c r="J68" i="1"/>
  <c r="J61" i="1"/>
  <c r="J62" i="1"/>
  <c r="J63" i="1"/>
  <c r="J64" i="1"/>
  <c r="J65" i="1"/>
  <c r="J60" i="1"/>
  <c r="J50" i="1"/>
  <c r="J51" i="1"/>
  <c r="J52" i="1"/>
  <c r="J53" i="1"/>
  <c r="J54" i="1"/>
  <c r="J55" i="1"/>
  <c r="J56" i="1"/>
  <c r="J57" i="1"/>
  <c r="J4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9" i="1"/>
  <c r="J23" i="1"/>
  <c r="J27" i="1" s="1"/>
  <c r="J6" i="1"/>
  <c r="J20" i="1" s="1"/>
  <c r="J84" i="1"/>
  <c r="J85" i="1"/>
  <c r="J86" i="1"/>
  <c r="J87" i="1"/>
  <c r="J88" i="1"/>
  <c r="J89" i="1"/>
  <c r="J90" i="1"/>
  <c r="J91" i="1"/>
  <c r="J92" i="1"/>
  <c r="J83" i="1"/>
  <c r="J58" i="1" l="1"/>
  <c r="J93" i="1"/>
  <c r="J66" i="1"/>
  <c r="J47" i="1"/>
  <c r="J73" i="1"/>
  <c r="C20" i="1"/>
  <c r="J111" i="1" l="1"/>
  <c r="J142" i="1" s="1"/>
  <c r="C93" i="1"/>
  <c r="C111" i="1" s="1"/>
  <c r="C142" i="1" s="1"/>
  <c r="E146" i="1" l="1"/>
  <c r="D146" i="1" l="1"/>
  <c r="E147" i="1" l="1"/>
  <c r="E2" i="2" l="1"/>
  <c r="A4" i="2"/>
  <c r="H2" i="2"/>
  <c r="H3" i="2" s="1"/>
  <c r="D147" i="1" l="1"/>
  <c r="C1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tc={1C17C8C2-064C-4AAD-9385-AA337DAA22BA}</author>
    <author>tc={FBBC5701-0A28-4B0E-9976-C59E98D4E6A5}</author>
  </authors>
  <commentList>
    <comment ref="G42" authorId="0" shapeId="0" xr:uid="{1C17C8C2-064C-4AAD-9385-AA337DAA22BA}">
      <text>
        <t>[Threaded comment]
Your version of Excel allows you to read this threaded comment; however, any edits to it will get removed if the file is opened in a newer version of Excel. Learn more: https://go.microsoft.com/fwlink/?linkid=870924
Comment:
    Being paid from last year's EMR</t>
      </text>
    </comment>
    <comment ref="F110" authorId="1" shapeId="0" xr:uid="{FBBC5701-0A28-4B0E-9976-C59E98D4E6A5}">
      <text>
        <t>[Threaded comment]
Your version of Excel allows you to read this threaded comment; however, any edits to it will get removed if the file is opened in a newer version of Excel. Learn more: https://go.microsoft.com/fwlink/?linkid=870924
Comment:
    £650 needs to go in fairground costs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tc={E6B08F09-1288-46EE-96B0-AC00D32B5865}</author>
    <author>tc={72C68012-FC96-4FD5-B844-08DCD943F820}</author>
  </authors>
  <commentList>
    <comment ref="G42" authorId="0" shapeId="0" xr:uid="{E6B08F09-1288-46EE-96B0-AC00D32B5865}">
      <text>
        <t>[Threaded comment]
Your version of Excel allows you to read this threaded comment; however, any edits to it will get removed if the file is opened in a newer version of Excel. Learn more: https://go.microsoft.com/fwlink/?linkid=870924
Comment:
    Being paid from last year's EMR</t>
      </text>
    </comment>
    <comment ref="F110" authorId="1" shapeId="0" xr:uid="{72C68012-FC96-4FD5-B844-08DCD943F820}">
      <text>
        <t>[Threaded comment]
Your version of Excel allows you to read this threaded comment; however, any edits to it will get removed if the file is opened in a newer version of Excel. Learn more: https://go.microsoft.com/fwlink/?linkid=870924
Comment:
    £650 needs to go in fairground costs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tc={6A5FA7BC-7FAA-4BD1-90F5-B93A6372CC47}</author>
    <author>tc={ADEAA3DC-8D29-4A2A-A87D-A91B098990C3}</author>
  </authors>
  <commentList>
    <comment ref="G42" authorId="0" shapeId="0" xr:uid="{6A5FA7BC-7FAA-4BD1-90F5-B93A6372CC47}">
      <text>
        <t>[Threaded comment]
Your version of Excel allows you to read this threaded comment; however, any edits to it will get removed if the file is opened in a newer version of Excel. Learn more: https://go.microsoft.com/fwlink/?linkid=870924
Comment:
    Being paid from last year's EMR</t>
      </text>
    </comment>
    <comment ref="F110" authorId="1" shapeId="0" xr:uid="{ADEAA3DC-8D29-4A2A-A87D-A91B098990C3}">
      <text>
        <t>[Threaded comment]
Your version of Excel allows you to read this threaded comment; however, any edits to it will get removed if the file is opened in a newer version of Excel. Learn more: https://go.microsoft.com/fwlink/?linkid=870924
Comment:
    £650 needs to go in fairground costs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C60" authorId="0" shapeId="0" xr:uid="{AF9F3C99-CF92-4232-8DE4-5629589AD901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New code for next year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C61" authorId="0" shapeId="0" xr:uid="{F8F1FFA9-ABEF-4CB2-9DBE-BFBC86BC9A9D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New code for next year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G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Will be accrued if not used
</t>
        </r>
      </text>
    </comment>
    <comment ref="A6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New code for next year
</t>
        </r>
      </text>
    </comment>
  </commentList>
</comments>
</file>

<file path=xl/sharedStrings.xml><?xml version="1.0" encoding="utf-8"?>
<sst xmlns="http://schemas.openxmlformats.org/spreadsheetml/2006/main" count="1641" uniqueCount="414">
  <si>
    <t>Budget</t>
  </si>
  <si>
    <t>Actual</t>
  </si>
  <si>
    <t>Variance to PY</t>
  </si>
  <si>
    <t>INC-PRECEPT RECEIVED</t>
  </si>
  <si>
    <t>PRECEPT SUPPORT GRANT</t>
  </si>
  <si>
    <t>INC-INTEREST RECEIVED</t>
  </si>
  <si>
    <t>CHAMBER RENT</t>
  </si>
  <si>
    <t>INC-DONATION FROM VG@S</t>
  </si>
  <si>
    <t>XMAS LIGHT DONATION</t>
  </si>
  <si>
    <t>CLAMMER HILL RENT</t>
  </si>
  <si>
    <t>COLLARDS LANE RENT</t>
  </si>
  <si>
    <t>STURT ROAD RENT</t>
  </si>
  <si>
    <t>ROUNDABOUT SPONSORSHIP</t>
  </si>
  <si>
    <t>TOTAL INCOME</t>
  </si>
  <si>
    <t>CORE EXPENDITURE</t>
  </si>
  <si>
    <t>PERSONNEL</t>
  </si>
  <si>
    <t>EMPLOYERS NI</t>
  </si>
  <si>
    <t>STAFF TRAINING</t>
  </si>
  <si>
    <t>EMPLOYERS PENSION</t>
  </si>
  <si>
    <t>TOTALS</t>
  </si>
  <si>
    <t>ADMINISTRATION</t>
  </si>
  <si>
    <t>TRAVEL EXPENSES</t>
  </si>
  <si>
    <t>PREMISES LICENCE</t>
  </si>
  <si>
    <t>PHOTOCOPIER LEASE</t>
  </si>
  <si>
    <t>POST/PRINT/STAT</t>
  </si>
  <si>
    <t>COMPUTER COSTS</t>
  </si>
  <si>
    <t>SUBSCRIPTIONS &amp; PUBLICATIONS</t>
  </si>
  <si>
    <t>INSURANCE</t>
  </si>
  <si>
    <t>ADVERTISING</t>
  </si>
  <si>
    <t>NEWSLETTER</t>
  </si>
  <si>
    <t>MEMBERS EXPENSES</t>
  </si>
  <si>
    <t>MEMBERS' TRAINING</t>
  </si>
  <si>
    <t>LEGAL &amp; PROFESSIONAL FEES</t>
  </si>
  <si>
    <t>ACCOUNTANCY FEES</t>
  </si>
  <si>
    <t>ASSET MAINTENANCE</t>
  </si>
  <si>
    <t>CIVIC EXPENDITURE</t>
  </si>
  <si>
    <t>MAYOR ALLOWANCE</t>
  </si>
  <si>
    <t>REMEMBRANCE SUNDAY</t>
  </si>
  <si>
    <t>INSPECTOR DONALDSON EVENT</t>
  </si>
  <si>
    <t>TOWN HALL</t>
  </si>
  <si>
    <t>RATES</t>
  </si>
  <si>
    <t>ELECTRICITY</t>
  </si>
  <si>
    <t>CLEANING &amp; JANITORIAL</t>
  </si>
  <si>
    <t>WATER CHARGES</t>
  </si>
  <si>
    <t>WASTE COLLECTION</t>
  </si>
  <si>
    <t>AD HOC PROPERTY MAINT</t>
  </si>
  <si>
    <t>KITCHEN SUNDRIES</t>
  </si>
  <si>
    <t>EXTERNAL MAINTENANCE</t>
  </si>
  <si>
    <t>GENERAL GROUND MAINT (GMG3)</t>
  </si>
  <si>
    <t>WINTER PLANNING</t>
  </si>
  <si>
    <t>AD HOC GROUNDS MAINT</t>
  </si>
  <si>
    <t>TREE MAINTENANCE</t>
  </si>
  <si>
    <t>LION GREEN</t>
  </si>
  <si>
    <t>GROUNDS MAINTENANCE</t>
  </si>
  <si>
    <t>CAPITAL EXPENDITURE</t>
  </si>
  <si>
    <t>LOAN CAPITAL</t>
  </si>
  <si>
    <t>LOAN INTEREST</t>
  </si>
  <si>
    <t>PLAY EQUIPMENT REPLCT ACCRUAL</t>
  </si>
  <si>
    <t>TOURISM</t>
  </si>
  <si>
    <t>WEY HILL IN BLOOM</t>
  </si>
  <si>
    <t>TWINNING</t>
  </si>
  <si>
    <t>CHRISTMAS LIGHTS HASLEMERE</t>
  </si>
  <si>
    <t>CHRISTMAS LIGHTS BEACON HILL</t>
  </si>
  <si>
    <t>CHRISTMAS LIGHTS HINDHEAD</t>
  </si>
  <si>
    <t>CLAMMER HILL ALLOTMENTS</t>
  </si>
  <si>
    <t>COLLARDS LANE ALLOTMENTS</t>
  </si>
  <si>
    <t>STURT ROAD ALLOTMENTS</t>
  </si>
  <si>
    <t>TOTAL CORE EXPENDITURE</t>
  </si>
  <si>
    <t>NON-CORE EXPENDITURE</t>
  </si>
  <si>
    <t>GRANTS</t>
  </si>
  <si>
    <t>SMALL GRANTS</t>
  </si>
  <si>
    <t>SPECIAL PROJECTS</t>
  </si>
  <si>
    <t>CHARTER FAIR</t>
  </si>
  <si>
    <t>HASLEMERE COMM RAIL PARTN</t>
  </si>
  <si>
    <t>HASLEMERE &amp; VILLAGES VISION</t>
  </si>
  <si>
    <t>HASLEMERE COMMUNITY FUND</t>
  </si>
  <si>
    <t>ELECTRICITY SUPPLY LG AND STATION</t>
  </si>
  <si>
    <t>WALKING FESTIVAL</t>
  </si>
  <si>
    <t>TOTAL NON-CORE EXPENDITURE</t>
  </si>
  <si>
    <t>SUMMARY</t>
  </si>
  <si>
    <t>TOTAL EXPENDITURE</t>
  </si>
  <si>
    <t>OVERALL SURPLUS / DEFICIT</t>
  </si>
  <si>
    <t>TOWN HALL CONTENTS AND FURNISHING</t>
  </si>
  <si>
    <t>WBC CONTRACT</t>
  </si>
  <si>
    <t>WBC GROUNDS MAINT CONTRACT</t>
  </si>
  <si>
    <t>ELECTIONS RESERVE</t>
  </si>
  <si>
    <t>CAB REVENUE GRANT</t>
  </si>
  <si>
    <t>HOPPA REVENUE GRANT</t>
  </si>
  <si>
    <t>TBC</t>
  </si>
  <si>
    <t>REPLACEMENT PROJECTOR AND SCREEN</t>
  </si>
  <si>
    <t>HASLEMERE WAR MEMORIALS</t>
  </si>
  <si>
    <t>CHAIR REPLACEMENT</t>
  </si>
  <si>
    <t>PUBLIC TOILET REFURBISHMENT</t>
  </si>
  <si>
    <t>PUBLIC TOILETS RUNNING COSTS</t>
  </si>
  <si>
    <t>GROUNDS MAINTENANCE LG1 &amp; LG2</t>
  </si>
  <si>
    <t>TELEPHONE</t>
  </si>
  <si>
    <t>HUNTER CENTRE UNDERWRITE</t>
  </si>
  <si>
    <t>WW1 COMMEMORATION</t>
  </si>
  <si>
    <t>new precept</t>
  </si>
  <si>
    <t>previous precept</t>
  </si>
  <si>
    <t>previous B and D equvalent</t>
  </si>
  <si>
    <t>increase per Band D</t>
  </si>
  <si>
    <t>TOWN CRIER</t>
  </si>
  <si>
    <t>Code required</t>
  </si>
  <si>
    <t>Projeted EOY</t>
  </si>
  <si>
    <t>2019-2020</t>
  </si>
  <si>
    <t>Current at Sept</t>
  </si>
  <si>
    <t>ALLOTMENT DEPOSITS</t>
  </si>
  <si>
    <t>STAFF SALARIES</t>
  </si>
  <si>
    <t>PLAY EQUIPMENT MAINT &amp; INSPECTION</t>
  </si>
  <si>
    <t>PLAY EQUIPMENT REPLACEMENT</t>
  </si>
  <si>
    <t>CREST BADGES</t>
  </si>
  <si>
    <t>GROVERS GARDEN</t>
  </si>
  <si>
    <t>INCOME</t>
  </si>
  <si>
    <t>CCTV</t>
  </si>
  <si>
    <t>XMAS CAROLS</t>
  </si>
  <si>
    <t>AMENITIES COMMITTEE FUND</t>
  </si>
  <si>
    <t>2020-2021</t>
  </si>
  <si>
    <t>GRANTS RECEIVED</t>
  </si>
  <si>
    <t>Will require code</t>
  </si>
  <si>
    <t>NEW STAFF MEMBER</t>
  </si>
  <si>
    <t>HASLEMERE HALL SIGNS</t>
  </si>
  <si>
    <t>POCKET PARK</t>
  </si>
  <si>
    <t>OUTDOOR GYM</t>
  </si>
  <si>
    <t>DEFRIBULATOR MAINTENANCE</t>
  </si>
  <si>
    <t>A PLACE TO BE YOUTH CLUB</t>
  </si>
  <si>
    <t>HASLEMERE YOUTH HUB</t>
  </si>
  <si>
    <t>Hopefully will have taken on freehold</t>
  </si>
  <si>
    <t>Still £3k in reserve from last year</t>
  </si>
  <si>
    <t>£800 WBC s106, £800 installation</t>
  </si>
  <si>
    <t>BANK CHARGES</t>
  </si>
  <si>
    <t>Freehold take over</t>
  </si>
  <si>
    <t>Anything not used to be accrued</t>
  </si>
  <si>
    <t>Addnl water and heating / elec costs</t>
  </si>
  <si>
    <t>Previous overpayment now paying</t>
  </si>
  <si>
    <t>Additional grounds maint - freehold</t>
  </si>
  <si>
    <t>CLIMATE CHANGE GRANTS</t>
  </si>
  <si>
    <t>AUDIT FEES (internal and external)</t>
  </si>
  <si>
    <t>Addnl backups and security</t>
  </si>
  <si>
    <t>Already 9k in reserve to be used</t>
  </si>
  <si>
    <t>LOAN SINKING FUND</t>
  </si>
  <si>
    <t>HASLEMERE TOWN COUNCIL BUDGET 2020-21</t>
  </si>
  <si>
    <t>2018-19</t>
  </si>
  <si>
    <t>2019-20</t>
  </si>
  <si>
    <t>2020-21</t>
  </si>
  <si>
    <t>Will not receive once have freehold</t>
  </si>
  <si>
    <t>Was far too low this year</t>
  </si>
  <si>
    <t>Includes freehold maintanance</t>
  </si>
  <si>
    <t>New this year</t>
  </si>
  <si>
    <t>As requested by Staffing - may increase</t>
  </si>
  <si>
    <t>Completed project</t>
  </si>
  <si>
    <t>Recurring grant</t>
  </si>
  <si>
    <t>Rialtas (250), SLCC (£310), SSALC (£2700), Herald (£35)</t>
  </si>
  <si>
    <t>freehold work etc</t>
  </si>
  <si>
    <t>may be uplift for more renewable sources</t>
  </si>
  <si>
    <t>INC-MISC</t>
  </si>
  <si>
    <t>No October funfair</t>
  </si>
  <si>
    <t>Awaiting NJC settlement</t>
  </si>
  <si>
    <t>Same as APTB. Re-assess in next financial year</t>
  </si>
  <si>
    <t>Variance to Budget</t>
  </si>
  <si>
    <t>TOTAL EXPENDITURE (core &amp; non-core)</t>
  </si>
  <si>
    <t>PROPERTY SURVEY &amp; MAINTENANCE ACCRL</t>
  </si>
  <si>
    <t>VOLUNTEER AWARDS / ATM</t>
  </si>
  <si>
    <t>CODE</t>
  </si>
  <si>
    <t>CENTRE</t>
  </si>
  <si>
    <t>201/202/203</t>
  </si>
  <si>
    <t>USE RELEVANT</t>
  </si>
  <si>
    <t>VAT INCOME</t>
  </si>
  <si>
    <t>HMRC</t>
  </si>
  <si>
    <t>Salary</t>
  </si>
  <si>
    <t>Pension control</t>
  </si>
  <si>
    <t>EMR</t>
  </si>
  <si>
    <t>CIL Income</t>
  </si>
  <si>
    <t>CIL PROJECTS</t>
  </si>
  <si>
    <t>Transfer to EMR 318</t>
  </si>
  <si>
    <t>Transfer to EMR 317</t>
  </si>
  <si>
    <t>Transfer to EMR 328 + MOVE TO BANK ACCOUNT</t>
  </si>
  <si>
    <t>Remember to update allotment s/s</t>
  </si>
  <si>
    <t>USE RELEVANT/Grants applied for</t>
  </si>
  <si>
    <t>Inc Google</t>
  </si>
  <si>
    <t>SSALC/Herald/SLCC/Rialtus</t>
  </si>
  <si>
    <t>Facebook etc</t>
  </si>
  <si>
    <t>L Reg</t>
  </si>
  <si>
    <t>Alan H &amp; payroll</t>
  </si>
  <si>
    <t>Grants s/s</t>
  </si>
  <si>
    <t>EMR 329 - don't use 4139</t>
  </si>
  <si>
    <t>CORE INCOME</t>
  </si>
  <si>
    <t>2021-2022 Additional Items</t>
  </si>
  <si>
    <t>2021-2022</t>
  </si>
  <si>
    <t>£2500 MOVED TO EMR</t>
  </si>
  <si>
    <t>RECEIVED 2020/2021</t>
  </si>
  <si>
    <t>Should be moved to EMR</t>
  </si>
  <si>
    <t>CIL INCOME</t>
  </si>
  <si>
    <t>NOTES</t>
  </si>
  <si>
    <t>2020-2021 GRANT SSE COMM STORE £1300/ £300 STURT ROAD SKIP/£1200 SGWMT POSTS LION GREEN/£1615 WBC POSTS LION GREEN (JOURNAL RECEIVED 2019-2020)/£1650 NPLAN GRANT FUNDING</t>
  </si>
  <si>
    <t>To reserve</t>
  </si>
  <si>
    <t xml:space="preserve">CREDITED 1/4/2020, Sturt £300, </t>
  </si>
  <si>
    <t>Move rest to EMR for next year</t>
  </si>
  <si>
    <t>To EMR</t>
  </si>
  <si>
    <t>2019/2020 lots of printing for new member's packs - reduce to £1000 - still got printing/paper/postage costs for allotment invoicing, 2 x printing charges and Haslemere Herald (£110 subs) to do this FY</t>
  </si>
  <si>
    <t>Photocopier lease £145 per quarter.  £600 at year end 20/21.  Next year put in £600 (and the same for the following and final rental year).</t>
  </si>
  <si>
    <t xml:space="preserve">Due to C-19 not using the office/Chamber </t>
  </si>
  <si>
    <t>HASLEMERE HALL</t>
  </si>
  <si>
    <t>HASLEWEY</t>
  </si>
  <si>
    <t>HASLEMERE EDUCATIONAL MUSEUM</t>
  </si>
  <si>
    <t>WBC confirmed</t>
  </si>
  <si>
    <t>Now includes web hosting</t>
  </si>
  <si>
    <t>New charges for next yr plus Pippa SLCC, Zoom, ICO</t>
  </si>
  <si>
    <t>Addnl costs of land acquisitions, phone box etc</t>
  </si>
  <si>
    <t>EMR remainder from 20/21</t>
  </si>
  <si>
    <t>Not cleaned for couple of months due to Covid</t>
  </si>
  <si>
    <t>Used what is in EMR</t>
  </si>
  <si>
    <t>CHRISTMAS LIGHTS HASLEMERE &amp; HINDHEAD</t>
  </si>
  <si>
    <t>Agreed by Council</t>
  </si>
  <si>
    <t>No road closure this year</t>
  </si>
  <si>
    <t>Awaiting decision from F&amp;G</t>
  </si>
  <si>
    <t>GENERAL GROUND MAINT (GMG3 &amp; WBC)</t>
  </si>
  <si>
    <t>BIN EMPTYING (GG, ST C, TM)</t>
  </si>
  <si>
    <t>EMR any surplus</t>
  </si>
  <si>
    <t>POST COVID TOWN EVENT</t>
  </si>
  <si>
    <t>Community leaders have asked for this.</t>
  </si>
  <si>
    <t>Account</t>
  </si>
  <si>
    <t>HASLEMERE TOWN COUNCIL</t>
  </si>
  <si>
    <t>Opening Balance</t>
  </si>
  <si>
    <t>Net Transfers</t>
  </si>
  <si>
    <t>Closing Balance</t>
  </si>
  <si>
    <t>EMR PLAY EQUIPMENT RESERVE</t>
  </si>
  <si>
    <t>EMR ELECTION RESERVE</t>
  </si>
  <si>
    <t>EMR FUTURE GRANTS RESERVE</t>
  </si>
  <si>
    <t>EMR ALLOTMENT RESERVE</t>
  </si>
  <si>
    <t>EMR CHARTER FAIR</t>
  </si>
  <si>
    <t>EMR TOWN HALL SURVEY/MTCE</t>
  </si>
  <si>
    <t>EMR TOWN HALL CONTENT/FURNISHI</t>
  </si>
  <si>
    <t>EMR TOWN HALL LOAN RESERVE</t>
  </si>
  <si>
    <t>EMR NEIGHBOURHOOD PLAN RESERVE</t>
  </si>
  <si>
    <t>EMR CCTV</t>
  </si>
  <si>
    <t>EMR AMENITIES COMMITTEE FUND</t>
  </si>
  <si>
    <t>Put any surplus into EMR for 21/22</t>
  </si>
  <si>
    <t>PLAYGROUND EQUIPMENT MTCE &amp; INSPECTIONS</t>
  </si>
  <si>
    <t>Moved LG play equipment mtce &amp; inspections to external maintenance and doubled the budget to include play equipment at Town Meadow, Biennial clean of playgrouns - LG one year, TM the next £1300 per playground</t>
  </si>
  <si>
    <t>to include watering High Street tubs at £60 per week for May, June, July &amp; August additional £1000 not upped the budget not spending much at the moment</t>
  </si>
  <si>
    <t>WBC tree inspections on a random 3/4 year cycle - we do every 2 especially in light of Witley PC being succesfully sued and losing appeal</t>
  </si>
  <si>
    <t>Higher in 20/21 because of C19 and good, dry summer</t>
  </si>
  <si>
    <t>CIL not known but will be balanced by expenditure on projects not budgeted for below.</t>
  </si>
  <si>
    <t>SCC rates changed after budget last FY</t>
  </si>
  <si>
    <t>ROUNDABOUT SPONSORSHIP/LICENCES</t>
  </si>
  <si>
    <t>No longer receiving funding</t>
  </si>
  <si>
    <t>On pieces of transferred land</t>
  </si>
  <si>
    <t>Enough in EMR</t>
  </si>
  <si>
    <t>Moved to 103 with Town Meadow</t>
  </si>
  <si>
    <t>Now under Personnel</t>
  </si>
  <si>
    <t>No application made</t>
  </si>
  <si>
    <t>At 28 October Gen Res is £211,366</t>
  </si>
  <si>
    <t>LION GREEN ORCHARD</t>
  </si>
  <si>
    <t>SOLAR PANELS</t>
  </si>
  <si>
    <t>HINDHEAD CCTV</t>
  </si>
  <si>
    <t>Variance to actual</t>
  </si>
  <si>
    <t>Variance to budget</t>
  </si>
  <si>
    <t>Band D</t>
  </si>
  <si>
    <t>2021-21</t>
  </si>
  <si>
    <t>2021-22</t>
  </si>
  <si>
    <t>Looks more because £15.5k for new staff member was budgeted elsewhere last year actually £9k</t>
  </si>
  <si>
    <t>DEFIBRILATOR MAINTENANCE</t>
  </si>
  <si>
    <t>No change to tax payers</t>
  </si>
  <si>
    <t>Use reserves</t>
  </si>
  <si>
    <t>Mixture of both</t>
  </si>
  <si>
    <t>Raise precept</t>
  </si>
  <si>
    <t>Keep precept same</t>
  </si>
  <si>
    <t>new Band D equivalent</t>
  </si>
  <si>
    <t>%increase</t>
  </si>
  <si>
    <t>Increase Band D of £0.39 or 2.2%</t>
  </si>
  <si>
    <t>£40,500 short</t>
  </si>
  <si>
    <t>Just over £3k</t>
  </si>
  <si>
    <t>% increase in precept</t>
  </si>
  <si>
    <t>£5.66 or 12.5% to tax payers</t>
  </si>
  <si>
    <t>3% increase</t>
  </si>
  <si>
    <t>£4k for for bin collections on land transfers reminder to EMR</t>
  </si>
  <si>
    <t>GEORGE DENYER PAVILION</t>
  </si>
  <si>
    <t>Probably only circus</t>
  </si>
  <si>
    <t>Hadn't added increased charges for web hosting and accessibility checking</t>
  </si>
  <si>
    <t>16/12/20 changes</t>
  </si>
  <si>
    <t>Queen's platinum jubilee</t>
  </si>
  <si>
    <t>4151/113</t>
  </si>
  <si>
    <t>4152/113</t>
  </si>
  <si>
    <t>4153/113</t>
  </si>
  <si>
    <t>BIN EMPTYING (TRANSFERRED LAND)</t>
  </si>
  <si>
    <t>PLAYGROUND EQ'MENT, MTCE &amp; INS</t>
  </si>
  <si>
    <t>MOVED FROM LG PLAYGROUND EQU &amp; DOUBLED</t>
  </si>
  <si>
    <t>Moved to External Maintenance *</t>
  </si>
  <si>
    <t>Lion Green orchard</t>
  </si>
  <si>
    <t>Solar Panels</t>
  </si>
  <si>
    <t>Hindhead CCTV</t>
  </si>
  <si>
    <t>Post Covid town event</t>
  </si>
  <si>
    <t>Defibrilator maintenance</t>
  </si>
  <si>
    <t>Inc Google &amp; web hosting</t>
  </si>
  <si>
    <t>SSALC/Herald/SLCC/Rialtus/Pip SLCC/Zoom/ICO</t>
  </si>
  <si>
    <t xml:space="preserve">In EMR </t>
  </si>
  <si>
    <t>to include watering High St tubs £60/week May, June July &amp; Aug</t>
  </si>
  <si>
    <t>Transfer to EMR 324</t>
  </si>
  <si>
    <t>Transfer to EMR 321</t>
  </si>
  <si>
    <t>In EMR 323</t>
  </si>
  <si>
    <t>HASLEMERE TOWN COUNCIL BUDGET 2022-23</t>
  </si>
  <si>
    <t>20-21</t>
  </si>
  <si>
    <t>21-22</t>
  </si>
  <si>
    <t>22-23</t>
  </si>
  <si>
    <t>Any EMR?</t>
  </si>
  <si>
    <t xml:space="preserve">2 x payments </t>
  </si>
  <si>
    <t>How?</t>
  </si>
  <si>
    <t>Did balance to go EMR</t>
  </si>
  <si>
    <t>emr</t>
  </si>
  <si>
    <t>Credit back from EU fund</t>
  </si>
  <si>
    <t>Can't remember what we did</t>
  </si>
  <si>
    <t>Money went elsewhere</t>
  </si>
  <si>
    <t>Variance to 21-22 actual</t>
  </si>
  <si>
    <t>Variance to 21-22 budget</t>
  </si>
  <si>
    <t>BUDGETED USE OF RESERVES</t>
  </si>
  <si>
    <t>Projected Variance to Budget</t>
  </si>
  <si>
    <t>CLERK'S DISCRETIONARY BUDGET</t>
  </si>
  <si>
    <t>Requested by Staffing</t>
  </si>
  <si>
    <t>Will be doing more next year hopefully</t>
  </si>
  <si>
    <t>21-22 pay award pending, no idea for 22-23. Out on 3% - won't be that much</t>
  </si>
  <si>
    <t>£2000 in EMR 326</t>
  </si>
  <si>
    <t>May alter once property survey done</t>
  </si>
  <si>
    <t>On basis future property surveys done every term (4 years)</t>
  </si>
  <si>
    <t>Mainly Covid funding</t>
  </si>
  <si>
    <t>New lease required</t>
  </si>
  <si>
    <t>Awaiting tender, may change</t>
  </si>
  <si>
    <t>External £1000, internal £425</t>
  </si>
  <si>
    <t>May change, awaiting confirmation from Has Guide</t>
  </si>
  <si>
    <t>In accordance with agreed schedule</t>
  </si>
  <si>
    <t>PUBLIC TOILETS LION GREEN</t>
  </si>
  <si>
    <t>May alter once mtce survey done</t>
  </si>
  <si>
    <t>Clearing Chill hedgeline/trees when deer fencing installed/Tree survey for FH areas next year £1150 plus work to be done - anything not used to be accrued</t>
  </si>
  <si>
    <t>General reserve @ 1/10/21</t>
  </si>
  <si>
    <t>£384k</t>
  </si>
  <si>
    <t>Earmarked Reserves @ 1/10/21</t>
  </si>
  <si>
    <t>EMR EXTERNAL MAINTENANCE</t>
  </si>
  <si>
    <t>EMR DEFERRED PROJECTS, TRAININ</t>
  </si>
  <si>
    <t>EMR PROFESSIONAL FEES CAPEX</t>
  </si>
  <si>
    <t>EMR COMM INFRASTRUCTURE LEVY</t>
  </si>
  <si>
    <t>EMR TOWN EVENTS</t>
  </si>
  <si>
    <t>EMR G DENYER/PATHWAYS</t>
  </si>
  <si>
    <t>Will be decided by Staffing committee</t>
  </si>
  <si>
    <t>DRAINAGE TOWN MEADOW</t>
  </si>
  <si>
    <t>Version 1 distributed 15/10/21</t>
  </si>
  <si>
    <t>No longer received</t>
  </si>
  <si>
    <t>QUEEN'S GREEN CANOPY</t>
  </si>
  <si>
    <t>DEER FENCING CLAMMER HILL</t>
  </si>
  <si>
    <t>Better info once mtce survey done - WILL COME FROM EMR AND NEED TO PUT INCOME AMOUNT IN FROM emr CODE</t>
  </si>
  <si>
    <t>VISITOR INFORMATION CENTRE</t>
  </si>
  <si>
    <t>HASEMERE HARES</t>
  </si>
  <si>
    <t xml:space="preserve">QUEEN'S JUBILEE </t>
  </si>
  <si>
    <t>£500 from EMR 323 from last year underspend* REMEMBER TO MOVE IN RBS AT YEAR END</t>
  </si>
  <si>
    <t>EMR 323 still £1600 left, release rest)</t>
  </si>
  <si>
    <t>£8500 from EMR 319</t>
  </si>
  <si>
    <t>Phase 1 and or phase 2? - check whether phase 2 is for next financial year</t>
  </si>
  <si>
    <t>In future, if any budget not used put into EMR up to £3000 then release the rest</t>
  </si>
  <si>
    <t>APPROVED PROJECTS</t>
  </si>
  <si>
    <t>FC APPROVE Sept 21</t>
  </si>
  <si>
    <t>PROPOSED PROJECTS</t>
  </si>
  <si>
    <t>Nominal amount from EMR336 town events LOS to confirm (FLAGS &amp; FIREWORKS - TO ASSIST WITH HASLEMERE EVENTS)</t>
  </si>
  <si>
    <t>HASLEMERE VISION BIODIVERSITY P2</t>
  </si>
  <si>
    <t>TAKING OVER HASLEMERE RECREATION GROUND</t>
  </si>
  <si>
    <t>OTHER</t>
  </si>
  <si>
    <t>HASLEMERE PUBLIC TOILETS (LG)</t>
  </si>
  <si>
    <t>BASED ON ADDITIONAL 2 TOILETS</t>
  </si>
  <si>
    <t>LEGAL FEES &amp; CONSULTATION</t>
  </si>
  <si>
    <t>EXCESS EMR</t>
  </si>
  <si>
    <t>GEN RESERVES</t>
  </si>
  <si>
    <t>CIL AGREED 2021</t>
  </si>
  <si>
    <t>CIL PROPOSED 2022</t>
  </si>
  <si>
    <t>USE OF CIL FUNDS FOR TOILETS</t>
  </si>
  <si>
    <t>LOAN CAPITAL (PUBLIC TOILETS FOR 13 YRS)</t>
  </si>
  <si>
    <t>£2000 from Emr 320</t>
  </si>
  <si>
    <t xml:space="preserve">to include £750for new bin to be emptied 3 x per week, looks overspent but despoits used for damage coded to income </t>
  </si>
  <si>
    <t>2022-23</t>
  </si>
  <si>
    <t>PROJECT RESERVE</t>
  </si>
  <si>
    <t>TOILET PLANNING &amp; CONSTRUCTION</t>
  </si>
  <si>
    <t>MEETING LIVE STREAMING</t>
  </si>
  <si>
    <t>FUTURE PROJECTS (see below)</t>
  </si>
  <si>
    <t xml:space="preserve">PROJECT RESERVE </t>
  </si>
  <si>
    <t>PREVIOUS YEARS PROJECTS</t>
  </si>
  <si>
    <t>USE OF RESERVES</t>
  </si>
  <si>
    <t>£1000 from EMR 323</t>
  </si>
  <si>
    <t>£2000 EMR 326</t>
  </si>
  <si>
    <t>£5500 FROM EMR 336</t>
  </si>
  <si>
    <t>20,000 FROM GEN RESERVES FOR TOILETS</t>
  </si>
  <si>
    <t>£10,000 from emr 317 for zip wire surface</t>
  </si>
  <si>
    <t>£2000 EMR 320 deer fencing clammer</t>
  </si>
  <si>
    <t xml:space="preserve">£5000 EMR 322 Freehold for Ad Hoc grounds mtce </t>
  </si>
  <si>
    <t>£30,000 FROM 2021, £10,000 FROM 2022</t>
  </si>
  <si>
    <t>Version 2 distributed 10/11/21 following meeting with Cllr Dullaway</t>
  </si>
  <si>
    <t>Firmed up use of reserves</t>
  </si>
  <si>
    <t>Included toilet costs and additional project costs</t>
  </si>
  <si>
    <t>PWLB LOAN OVER 13 YEARS/CIRCA per annum</t>
  </si>
  <si>
    <t>Precept</t>
  </si>
  <si>
    <t>CTB</t>
  </si>
  <si>
    <t>Per Band D</t>
  </si>
  <si>
    <t>% increase</t>
  </si>
  <si>
    <t>PWLB LOAN</t>
  </si>
  <si>
    <t>CAR PARKING</t>
  </si>
  <si>
    <t>STREET TREES</t>
  </si>
  <si>
    <t>£18500 FROM RELEASED RESERVES (317 £14,500 &amp; £4,000 329)</t>
  </si>
  <si>
    <t xml:space="preserve">Rialtas (495), SLCC (£650), SSALC (£2850), Herald (£45), Parish Online (£650), Zoom (150), </t>
  </si>
  <si>
    <t>NEW PWLB</t>
  </si>
  <si>
    <t>(317 £14,500 &amp; £4,000 329)</t>
  </si>
  <si>
    <t>£14,500 from EMR 317 &amp; £4,000 from EMR 329</t>
  </si>
  <si>
    <t>Transfer to EMR 331</t>
  </si>
  <si>
    <t>£5000 from EMR 322</t>
  </si>
  <si>
    <t>EMR 317</t>
  </si>
  <si>
    <t>MOVE to EMR</t>
  </si>
  <si>
    <t>EMR?</t>
  </si>
  <si>
    <t>EMR 331</t>
  </si>
  <si>
    <t>EMR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</si>
</sst>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</numFmts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sz val="2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1">
    <xf numFmtId="0" fontId="0" fillId="0" borderId="0" xfId="0"/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/>
    </xf>
    <xf numFmtId="3" fontId="0" fillId="0" borderId="0" xfId="0" applyNumberFormat="1"/>
    <xf numFmtId="2" fontId="0" fillId="0" borderId="0" xfId="0" applyNumberFormat="1"/>
    <xf numFmtId="44" fontId="0" fillId="0" borderId="0" xfId="1" applyFont="1"/>
    <xf numFmtId="44" fontId="0" fillId="0" borderId="0" xfId="0" applyNumberFormat="1"/>
    <xf numFmtId="164" fontId="0" fillId="0" borderId="2" xfId="1" applyNumberFormat="1" applyFont="1" applyFill="1" applyBorder="1" applyAlignment="1" applyProtection="1">
      <alignment horizontal="left" vertical="top"/>
      <protection locked="0"/>
    </xf>
    <xf numFmtId="164" fontId="0" fillId="0" borderId="0" xfId="1" applyNumberFormat="1" applyFont="1"/>
    <xf numFmtId="164" fontId="0" fillId="0" borderId="0" xfId="0" applyNumberFormat="1"/>
    <xf numFmtId="0" fontId="3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>
      <alignment horizontal="left" vertical="top"/>
    </xf>
    <xf numFmtId="0" fontId="3" fillId="3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left" vertical="top"/>
    </xf>
    <xf numFmtId="3" fontId="4" fillId="0" borderId="13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>
      <alignment horizontal="left"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7" xfId="0" applyNumberFormat="1" applyFont="1" applyFill="1" applyBorder="1" applyAlignment="1" applyProtection="1">
      <alignment horizontal="left" vertical="top"/>
    </xf>
    <xf numFmtId="3" fontId="4" fillId="0" borderId="6" xfId="0" applyNumberFormat="1" applyFont="1" applyFill="1" applyBorder="1" applyAlignment="1" applyProtection="1">
      <alignment horizontal="left" vertical="top"/>
    </xf>
    <xf numFmtId="3" fontId="4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42" fontId="3" fillId="0" borderId="0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42" fontId="9" fillId="4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>
      <alignment horizontal="left" vertical="top"/>
    </xf>
    <xf numFmtId="42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10" fillId="4" borderId="1" xfId="0" applyFont="1" applyFill="1" applyBorder="1" applyAlignment="1">
      <alignment horizontal="left" vertical="top"/>
    </xf>
    <xf numFmtId="42" fontId="10" fillId="4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10" fillId="3" borderId="1" xfId="0" applyFont="1" applyFill="1" applyBorder="1" applyAlignment="1" applyProtection="1">
      <alignment horizontal="left" vertical="top"/>
      <protection locked="0"/>
    </xf>
    <xf numFmtId="42" fontId="10" fillId="3" borderId="1" xfId="0" applyNumberFormat="1" applyFont="1" applyFill="1" applyBorder="1" applyAlignment="1" applyProtection="1">
      <alignment horizontal="left" vertical="top"/>
      <protection locked="0"/>
    </xf>
    <xf numFmtId="42" fontId="10" fillId="0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3" fontId="3" fillId="5" borderId="8" xfId="0" applyNumberFormat="1" applyFont="1" applyFill="1" applyBorder="1" applyAlignment="1" applyProtection="1">
      <alignment horizontal="left" vertical="top"/>
      <protection locked="0"/>
    </xf>
    <xf numFmtId="3" fontId="3" fillId="5" borderId="10" xfId="0" applyNumberFormat="1" applyFont="1" applyFill="1" applyBorder="1" applyAlignment="1" applyProtection="1">
      <alignment horizontal="left" vertical="top"/>
      <protection locked="0"/>
    </xf>
    <xf numFmtId="3" fontId="3" fillId="5" borderId="9" xfId="0" applyNumberFormat="1" applyFont="1" applyFill="1" applyBorder="1" applyAlignment="1" applyProtection="1">
      <alignment horizontal="left" vertical="top"/>
      <protection locked="0"/>
    </xf>
    <xf numFmtId="3" fontId="3" fillId="5" borderId="4" xfId="0" applyNumberFormat="1" applyFont="1" applyFill="1" applyBorder="1" applyAlignment="1" applyProtection="1">
      <alignment horizontal="left" vertical="top"/>
      <protection locked="0"/>
    </xf>
    <xf numFmtId="3" fontId="3" fillId="5" borderId="14" xfId="0" applyNumberFormat="1" applyFont="1" applyFill="1" applyBorder="1" applyAlignment="1" applyProtection="1">
      <alignment horizontal="left" vertical="top"/>
      <protection locked="0"/>
    </xf>
    <xf numFmtId="3" fontId="3" fillId="5" borderId="0" xfId="0" applyNumberFormat="1" applyFont="1" applyFill="1" applyBorder="1" applyAlignment="1" applyProtection="1">
      <alignment horizontal="left" vertical="top"/>
      <protection locked="0"/>
    </xf>
    <xf numFmtId="3" fontId="4" fillId="5" borderId="5" xfId="0" applyNumberFormat="1" applyFont="1" applyFill="1" applyBorder="1" applyAlignment="1" applyProtection="1">
      <alignment horizontal="left" vertical="top"/>
    </xf>
    <xf numFmtId="3" fontId="4" fillId="5" borderId="7" xfId="0" applyNumberFormat="1" applyFont="1" applyFill="1" applyBorder="1" applyAlignment="1" applyProtection="1">
      <alignment horizontal="left" vertical="top"/>
    </xf>
    <xf numFmtId="3" fontId="4" fillId="5" borderId="6" xfId="0" applyNumberFormat="1" applyFont="1" applyFill="1" applyBorder="1" applyAlignment="1" applyProtection="1">
      <alignment horizontal="left" vertical="top"/>
    </xf>
    <xf numFmtId="3" fontId="3" fillId="5" borderId="0" xfId="0" applyNumberFormat="1" applyFont="1" applyFill="1" applyBorder="1" applyAlignment="1">
      <alignment horizontal="left" vertical="top"/>
    </xf>
    <xf numFmtId="3" fontId="3" fillId="5" borderId="11" xfId="0" applyNumberFormat="1" applyFont="1" applyFill="1" applyBorder="1" applyAlignment="1" applyProtection="1">
      <alignment horizontal="left" vertical="top"/>
      <protection locked="0"/>
    </xf>
    <xf numFmtId="3" fontId="3" fillId="5" borderId="13" xfId="0" applyNumberFormat="1" applyFont="1" applyFill="1" applyBorder="1" applyAlignment="1" applyProtection="1">
      <alignment horizontal="left" vertical="top"/>
      <protection locked="0"/>
    </xf>
    <xf numFmtId="3" fontId="3" fillId="5" borderId="12" xfId="0" applyNumberFormat="1" applyFont="1" applyFill="1" applyBorder="1" applyAlignment="1" applyProtection="1">
      <alignment horizontal="left" vertical="top"/>
      <protection locked="0"/>
    </xf>
    <xf numFmtId="3" fontId="4" fillId="5" borderId="7" xfId="0" applyNumberFormat="1" applyFont="1" applyFill="1" applyBorder="1" applyAlignment="1" applyProtection="1">
      <alignment horizontal="left" vertical="top"/>
      <protection locked="0"/>
    </xf>
    <xf numFmtId="3" fontId="5" fillId="5" borderId="4" xfId="0" applyNumberFormat="1" applyFont="1" applyFill="1" applyBorder="1" applyAlignment="1" applyProtection="1">
      <alignment horizontal="left" vertical="top"/>
      <protection locked="0"/>
    </xf>
    <xf numFmtId="0" fontId="3" fillId="5" borderId="14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3" fontId="3" fillId="5" borderId="8" xfId="0" applyNumberFormat="1" applyFont="1" applyFill="1" applyBorder="1" applyAlignment="1">
      <alignment horizontal="left" vertical="top"/>
    </xf>
    <xf numFmtId="3" fontId="3" fillId="5" borderId="10" xfId="0" applyNumberFormat="1" applyFont="1" applyFill="1" applyBorder="1" applyAlignment="1">
      <alignment horizontal="left" vertical="top"/>
    </xf>
    <xf numFmtId="3" fontId="3" fillId="5" borderId="9" xfId="0" applyNumberFormat="1" applyFont="1" applyFill="1" applyBorder="1" applyAlignment="1">
      <alignment horizontal="left" vertical="top"/>
    </xf>
    <xf numFmtId="3" fontId="5" fillId="5" borderId="14" xfId="0" applyNumberFormat="1" applyFont="1" applyFill="1" applyBorder="1" applyAlignment="1" applyProtection="1">
      <alignment horizontal="left" vertical="top"/>
      <protection locked="0"/>
    </xf>
    <xf numFmtId="3" fontId="5" fillId="5" borderId="0" xfId="0" applyNumberFormat="1" applyFont="1" applyFill="1" applyBorder="1" applyAlignment="1" applyProtection="1">
      <alignment horizontal="left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Alignment="1">
      <alignment horizontal="left" vertical="top" wrapText="1"/>
    </xf>
    <xf numFmtId="3" fontId="3" fillId="6" borderId="4" xfId="0" applyNumberFormat="1" applyFont="1" applyFill="1" applyBorder="1" applyAlignment="1" applyProtection="1">
      <alignment horizontal="left" vertical="top"/>
      <protection locked="0"/>
    </xf>
    <xf numFmtId="3" fontId="3" fillId="6" borderId="14" xfId="0" applyNumberFormat="1" applyFont="1" applyFill="1" applyBorder="1" applyAlignment="1" applyProtection="1">
      <alignment horizontal="left" vertical="top"/>
      <protection locked="0"/>
    </xf>
    <xf numFmtId="3" fontId="3" fillId="6" borderId="0" xfId="0" applyNumberFormat="1" applyFont="1" applyFill="1" applyBorder="1" applyAlignment="1" applyProtection="1">
      <alignment horizontal="left" vertical="top"/>
      <protection locked="0"/>
    </xf>
    <xf numFmtId="3" fontId="3" fillId="6" borderId="8" xfId="0" applyNumberFormat="1" applyFont="1" applyFill="1" applyBorder="1" applyAlignment="1" applyProtection="1">
      <alignment horizontal="left" vertical="top"/>
      <protection locked="0"/>
    </xf>
    <xf numFmtId="3" fontId="3" fillId="6" borderId="10" xfId="0" applyNumberFormat="1" applyFont="1" applyFill="1" applyBorder="1" applyAlignment="1" applyProtection="1">
      <alignment horizontal="left" vertical="top"/>
      <protection locked="0"/>
    </xf>
    <xf numFmtId="3" fontId="3" fillId="6" borderId="9" xfId="0" applyNumberFormat="1" applyFont="1" applyFill="1" applyBorder="1" applyAlignment="1" applyProtection="1">
      <alignment horizontal="left" vertical="top"/>
      <protection locked="0"/>
    </xf>
    <xf numFmtId="3" fontId="3" fillId="6" borderId="9" xfId="0" applyNumberFormat="1" applyFont="1" applyFill="1" applyBorder="1" applyAlignment="1">
      <alignment horizontal="left" vertical="top"/>
    </xf>
    <xf numFmtId="3" fontId="3" fillId="6" borderId="11" xfId="0" applyNumberFormat="1" applyFont="1" applyFill="1" applyBorder="1" applyAlignment="1" applyProtection="1">
      <alignment horizontal="left" vertical="top"/>
      <protection locked="0"/>
    </xf>
    <xf numFmtId="3" fontId="3" fillId="6" borderId="13" xfId="0" applyNumberFormat="1" applyFont="1" applyFill="1" applyBorder="1" applyAlignment="1" applyProtection="1">
      <alignment horizontal="left" vertical="top"/>
      <protection locked="0"/>
    </xf>
    <xf numFmtId="3" fontId="3" fillId="6" borderId="12" xfId="0" applyNumberFormat="1" applyFont="1" applyFill="1" applyBorder="1" applyAlignment="1" applyProtection="1">
      <alignment horizontal="left" vertical="top"/>
      <protection locked="0"/>
    </xf>
    <xf numFmtId="3" fontId="5" fillId="6" borderId="4" xfId="0" applyNumberFormat="1" applyFont="1" applyFill="1" applyBorder="1" applyAlignment="1" applyProtection="1">
      <alignment horizontal="left" vertical="top"/>
      <protection locked="0"/>
    </xf>
    <xf numFmtId="0" fontId="3" fillId="6" borderId="14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3" fontId="3" fillId="6" borderId="8" xfId="0" applyNumberFormat="1" applyFont="1" applyFill="1" applyBorder="1" applyAlignment="1">
      <alignment horizontal="left" vertical="top"/>
    </xf>
    <xf numFmtId="3" fontId="3" fillId="6" borderId="10" xfId="0" applyNumberFormat="1" applyFont="1" applyFill="1" applyBorder="1" applyAlignment="1">
      <alignment horizontal="left" vertical="top"/>
    </xf>
    <xf numFmtId="3" fontId="3" fillId="0" borderId="26" xfId="0" applyNumberFormat="1" applyFont="1" applyFill="1" applyBorder="1" applyAlignment="1" applyProtection="1">
      <alignment horizontal="left" vertical="top"/>
      <protection locked="0"/>
    </xf>
    <xf numFmtId="0" fontId="3" fillId="3" borderId="26" xfId="0" applyFont="1" applyFill="1" applyBorder="1" applyAlignment="1" applyProtection="1">
      <alignment horizontal="left" vertical="top"/>
      <protection locked="0"/>
    </xf>
    <xf numFmtId="0" fontId="3" fillId="3" borderId="27" xfId="0" applyFont="1" applyFill="1" applyBorder="1" applyAlignment="1" applyProtection="1">
      <alignment horizontal="left" vertical="top"/>
      <protection locked="0"/>
    </xf>
    <xf numFmtId="0" fontId="3" fillId="3" borderId="28" xfId="0" applyFont="1" applyFill="1" applyBorder="1" applyAlignment="1" applyProtection="1">
      <alignment horizontal="left" vertical="top"/>
      <protection locked="0"/>
    </xf>
    <xf numFmtId="0" fontId="3" fillId="3" borderId="29" xfId="0" applyFont="1" applyFill="1" applyBorder="1" applyAlignment="1" applyProtection="1">
      <alignment horizontal="left" vertical="top"/>
      <protection locked="0"/>
    </xf>
    <xf numFmtId="0" fontId="3" fillId="3" borderId="31" xfId="0" applyFont="1" applyFill="1" applyBorder="1" applyAlignment="1" applyProtection="1">
      <alignment horizontal="left" vertical="top"/>
      <protection locked="0"/>
    </xf>
    <xf numFmtId="3" fontId="4" fillId="0" borderId="13" xfId="0" applyNumberFormat="1" applyFont="1" applyFill="1" applyBorder="1" applyAlignment="1" applyProtection="1">
      <alignment horizontal="left" vertical="top"/>
      <protection locked="0"/>
    </xf>
    <xf numFmtId="3" fontId="3" fillId="0" borderId="27" xfId="0" applyNumberFormat="1" applyFont="1" applyFill="1" applyBorder="1" applyAlignment="1" applyProtection="1">
      <alignment horizontal="left" vertical="top"/>
      <protection locked="0"/>
    </xf>
    <xf numFmtId="3" fontId="3" fillId="3" borderId="26" xfId="0" applyNumberFormat="1" applyFont="1" applyFill="1" applyBorder="1" applyAlignment="1" applyProtection="1">
      <alignment horizontal="left" vertical="top"/>
      <protection locked="0"/>
    </xf>
    <xf numFmtId="3" fontId="3" fillId="3" borderId="0" xfId="0" applyNumberFormat="1" applyFont="1" applyFill="1" applyBorder="1" applyAlignment="1" applyProtection="1">
      <alignment horizontal="left" vertical="top"/>
      <protection locked="0"/>
    </xf>
    <xf numFmtId="3" fontId="3" fillId="3" borderId="27" xfId="0" applyNumberFormat="1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>
      <alignment horizontal="left" vertical="top"/>
    </xf>
    <xf numFmtId="3" fontId="4" fillId="6" borderId="5" xfId="0" applyNumberFormat="1" applyFont="1" applyFill="1" applyBorder="1" applyAlignment="1" applyProtection="1">
      <alignment horizontal="left" vertical="top"/>
    </xf>
    <xf numFmtId="3" fontId="4" fillId="6" borderId="7" xfId="0" applyNumberFormat="1" applyFont="1" applyFill="1" applyBorder="1" applyAlignment="1" applyProtection="1">
      <alignment horizontal="left" vertical="top"/>
    </xf>
    <xf numFmtId="3" fontId="4" fillId="6" borderId="6" xfId="0" applyNumberFormat="1" applyFont="1" applyFill="1" applyBorder="1" applyAlignment="1" applyProtection="1">
      <alignment horizontal="left" vertical="top"/>
    </xf>
    <xf numFmtId="3" fontId="4" fillId="6" borderId="7" xfId="0" applyNumberFormat="1" applyFont="1" applyFill="1" applyBorder="1" applyAlignment="1" applyProtection="1">
      <alignment horizontal="left" vertical="top"/>
      <protection locked="0"/>
    </xf>
    <xf numFmtId="3" fontId="3" fillId="6" borderId="26" xfId="0" applyNumberFormat="1" applyFont="1" applyFill="1" applyBorder="1" applyAlignment="1" applyProtection="1">
      <alignment horizontal="left" vertical="top"/>
      <protection locked="0"/>
    </xf>
    <xf numFmtId="3" fontId="3" fillId="6" borderId="27" xfId="0" applyNumberFormat="1" applyFont="1" applyFill="1" applyBorder="1" applyAlignment="1" applyProtection="1">
      <alignment horizontal="left" vertical="top"/>
      <protection locked="0"/>
    </xf>
    <xf numFmtId="3" fontId="3" fillId="6" borderId="24" xfId="0" applyNumberFormat="1" applyFont="1" applyFill="1" applyBorder="1" applyAlignment="1" applyProtection="1">
      <alignment horizontal="left" vertical="top"/>
      <protection locked="0"/>
    </xf>
    <xf numFmtId="3" fontId="3" fillId="6" borderId="30" xfId="0" applyNumberFormat="1" applyFont="1" applyFill="1" applyBorder="1" applyAlignment="1" applyProtection="1">
      <alignment horizontal="left" vertical="top"/>
      <protection locked="0"/>
    </xf>
    <xf numFmtId="3" fontId="3" fillId="6" borderId="2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12" fillId="0" borderId="0" xfId="0" applyFont="1" applyAlignment="1">
      <alignment horizontal="left" vertical="top"/>
    </xf>
    <xf numFmtId="6" fontId="12" fillId="0" borderId="0" xfId="0" applyNumberFormat="1" applyFont="1" applyAlignment="1">
      <alignment horizontal="left" vertical="top"/>
    </xf>
    <xf numFmtId="3" fontId="4" fillId="6" borderId="11" xfId="0" applyNumberFormat="1" applyFont="1" applyFill="1" applyBorder="1" applyAlignment="1" applyProtection="1">
      <alignment horizontal="left" vertical="top"/>
    </xf>
    <xf numFmtId="3" fontId="4" fillId="6" borderId="13" xfId="0" applyNumberFormat="1" applyFont="1" applyFill="1" applyBorder="1" applyAlignment="1" applyProtection="1">
      <alignment horizontal="left" vertical="top"/>
    </xf>
    <xf numFmtId="3" fontId="3" fillId="6" borderId="19" xfId="0" applyNumberFormat="1" applyFont="1" applyFill="1" applyBorder="1" applyAlignment="1" applyProtection="1">
      <alignment horizontal="left" vertical="top"/>
      <protection locked="0"/>
    </xf>
    <xf numFmtId="3" fontId="3" fillId="6" borderId="20" xfId="0" applyNumberFormat="1" applyFont="1" applyFill="1" applyBorder="1" applyAlignment="1" applyProtection="1">
      <alignment horizontal="left" vertical="top"/>
      <protection locked="0"/>
    </xf>
    <xf numFmtId="3" fontId="3" fillId="6" borderId="21" xfId="0" applyNumberFormat="1" applyFont="1" applyFill="1" applyBorder="1" applyAlignment="1" applyProtection="1">
      <alignment horizontal="left" vertical="top"/>
      <protection locked="0"/>
    </xf>
    <xf numFmtId="3" fontId="3" fillId="6" borderId="23" xfId="0" applyNumberFormat="1" applyFont="1" applyFill="1" applyBorder="1" applyAlignment="1" applyProtection="1">
      <alignment horizontal="left" vertical="top"/>
      <protection locked="0"/>
    </xf>
    <xf numFmtId="3" fontId="4" fillId="6" borderId="12" xfId="0" applyNumberFormat="1" applyFont="1" applyFill="1" applyBorder="1" applyAlignment="1" applyProtection="1">
      <alignment horizontal="left" vertical="top"/>
    </xf>
    <xf numFmtId="3" fontId="3" fillId="6" borderId="22" xfId="0" applyNumberFormat="1" applyFont="1" applyFill="1" applyBorder="1" applyAlignment="1" applyProtection="1">
      <alignment horizontal="left" vertical="top"/>
      <protection locked="0"/>
    </xf>
    <xf numFmtId="3" fontId="4" fillId="6" borderId="13" xfId="0" applyNumberFormat="1" applyFont="1" applyFill="1" applyBorder="1" applyAlignment="1" applyProtection="1">
      <alignment horizontal="left" vertical="top"/>
      <protection locked="0"/>
    </xf>
    <xf numFmtId="3" fontId="3" fillId="6" borderId="16" xfId="0" applyNumberFormat="1" applyFont="1" applyFill="1" applyBorder="1" applyAlignment="1" applyProtection="1">
      <alignment horizontal="left" vertical="top"/>
      <protection locked="0"/>
    </xf>
    <xf numFmtId="3" fontId="3" fillId="6" borderId="18" xfId="0" applyNumberFormat="1" applyFont="1" applyFill="1" applyBorder="1" applyAlignment="1" applyProtection="1">
      <alignment horizontal="left" vertical="top"/>
      <protection locked="0"/>
    </xf>
    <xf numFmtId="3" fontId="3" fillId="6" borderId="17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/>
    <xf numFmtId="0" fontId="3" fillId="0" borderId="0" xfId="0" applyFont="1" applyFill="1" applyAlignment="1">
      <alignment wrapText="1"/>
    </xf>
    <xf numFmtId="44" fontId="3" fillId="0" borderId="0" xfId="1" applyFont="1" applyFill="1" applyAlignment="1">
      <alignment horizontal="left" vertical="top"/>
    </xf>
    <xf numFmtId="10" fontId="3" fillId="0" borderId="0" xfId="2" applyNumberFormat="1" applyFont="1" applyFill="1" applyAlignment="1">
      <alignment horizontal="left" vertical="top"/>
    </xf>
    <xf numFmtId="10" fontId="3" fillId="0" borderId="0" xfId="0" applyNumberFormat="1" applyFont="1" applyFill="1" applyAlignment="1">
      <alignment horizontal="left" vertical="top"/>
    </xf>
    <xf numFmtId="9" fontId="0" fillId="0" borderId="0" xfId="2" applyFont="1"/>
    <xf numFmtId="0" fontId="4" fillId="0" borderId="9" xfId="0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3" fontId="4" fillId="6" borderId="32" xfId="0" applyNumberFormat="1" applyFont="1" applyFill="1" applyBorder="1" applyAlignment="1" applyProtection="1">
      <alignment horizontal="left" vertical="top"/>
    </xf>
    <xf numFmtId="0" fontId="4" fillId="0" borderId="3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44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left" vertical="top"/>
    </xf>
    <xf numFmtId="3" fontId="3" fillId="0" borderId="1" xfId="0" applyNumberFormat="1" applyFont="1" applyFill="1" applyBorder="1" applyAlignment="1" applyProtection="1">
      <alignment horizontal="left" vertical="top"/>
      <protection locked="0"/>
    </xf>
    <xf numFmtId="3" fontId="4" fillId="0" borderId="3" xfId="0" applyNumberFormat="1" applyFont="1" applyFill="1" applyBorder="1" applyAlignment="1" applyProtection="1">
      <alignment horizontal="left" vertical="top"/>
    </xf>
    <xf numFmtId="3" fontId="4" fillId="0" borderId="15" xfId="0" applyNumberFormat="1" applyFont="1" applyFill="1" applyBorder="1" applyAlignment="1" applyProtection="1">
      <alignment horizontal="left" vertical="top"/>
    </xf>
    <xf numFmtId="3" fontId="3" fillId="3" borderId="1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/>
    <xf numFmtId="4" fontId="0" fillId="0" borderId="0" xfId="0" applyNumberFormat="1"/>
    <xf numFmtId="0" fontId="12" fillId="0" borderId="32" xfId="0" applyFont="1" applyBorder="1" applyAlignment="1">
      <alignment horizontal="right"/>
    </xf>
    <xf numFmtId="4" fontId="12" fillId="0" borderId="32" xfId="0" applyNumberFormat="1" applyFont="1" applyBorder="1"/>
    <xf numFmtId="3" fontId="3" fillId="9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35" xfId="0" applyNumberFormat="1" applyFont="1" applyFill="1" applyBorder="1" applyAlignment="1" applyProtection="1">
      <alignment horizontal="left" vertical="top"/>
      <protection locked="0"/>
    </xf>
    <xf numFmtId="3" fontId="3" fillId="0" borderId="35" xfId="0" applyNumberFormat="1" applyFont="1" applyFill="1" applyBorder="1" applyAlignment="1">
      <alignment horizontal="left" vertical="top"/>
    </xf>
    <xf numFmtId="3" fontId="3" fillId="0" borderId="36" xfId="0" applyNumberFormat="1" applyFont="1" applyFill="1" applyBorder="1" applyAlignment="1" applyProtection="1">
      <alignment horizontal="left" vertical="top"/>
      <protection locked="0"/>
    </xf>
    <xf numFmtId="3" fontId="3" fillId="0" borderId="36" xfId="0" applyNumberFormat="1" applyFont="1" applyFill="1" applyBorder="1" applyAlignment="1">
      <alignment horizontal="left" vertical="top"/>
    </xf>
    <xf numFmtId="3" fontId="3" fillId="0" borderId="37" xfId="0" applyNumberFormat="1" applyFont="1" applyFill="1" applyBorder="1" applyAlignment="1" applyProtection="1">
      <alignment horizontal="left" vertical="top"/>
      <protection locked="0"/>
    </xf>
    <xf numFmtId="3" fontId="3" fillId="0" borderId="38" xfId="0" applyNumberFormat="1" applyFont="1" applyFill="1" applyBorder="1" applyAlignment="1" applyProtection="1">
      <alignment horizontal="left" vertical="top"/>
      <protection locked="0"/>
    </xf>
    <xf numFmtId="0" fontId="4" fillId="0" borderId="4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3" fontId="3" fillId="0" borderId="41" xfId="0" applyNumberFormat="1" applyFont="1" applyFill="1" applyBorder="1" applyAlignment="1" applyProtection="1">
      <alignment horizontal="left" vertical="top"/>
      <protection locked="0"/>
    </xf>
    <xf numFmtId="3" fontId="4" fillId="0" borderId="42" xfId="0" applyNumberFormat="1" applyFont="1" applyFill="1" applyBorder="1" applyAlignment="1" applyProtection="1">
      <alignment horizontal="left" vertical="top"/>
    </xf>
    <xf numFmtId="3" fontId="3" fillId="0" borderId="27" xfId="0" applyNumberFormat="1" applyFont="1" applyFill="1" applyBorder="1" applyAlignment="1">
      <alignment horizontal="left" vertical="top"/>
    </xf>
    <xf numFmtId="3" fontId="3" fillId="0" borderId="41" xfId="0" applyNumberFormat="1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3" fontId="4" fillId="0" borderId="43" xfId="0" applyNumberFormat="1" applyFont="1" applyFill="1" applyBorder="1" applyAlignment="1" applyProtection="1">
      <alignment horizontal="left" vertical="top"/>
    </xf>
    <xf numFmtId="3" fontId="4" fillId="0" borderId="27" xfId="0" applyNumberFormat="1" applyFont="1" applyFill="1" applyBorder="1" applyAlignment="1" applyProtection="1">
      <alignment horizontal="left" vertical="top"/>
    </xf>
    <xf numFmtId="3" fontId="3" fillId="0" borderId="44" xfId="0" applyNumberFormat="1" applyFont="1" applyFill="1" applyBorder="1" applyAlignment="1" applyProtection="1">
      <alignment horizontal="left" vertical="top"/>
      <protection locked="0"/>
    </xf>
    <xf numFmtId="3" fontId="3" fillId="0" borderId="45" xfId="0" applyNumberFormat="1" applyFont="1" applyFill="1" applyBorder="1" applyAlignment="1" applyProtection="1">
      <alignment horizontal="left" vertical="top"/>
      <protection locked="0"/>
    </xf>
    <xf numFmtId="3" fontId="3" fillId="9" borderId="41" xfId="0" applyNumberFormat="1" applyFont="1" applyFill="1" applyBorder="1" applyAlignment="1" applyProtection="1">
      <alignment horizontal="left" vertical="top"/>
      <protection locked="0"/>
    </xf>
    <xf numFmtId="3" fontId="4" fillId="0" borderId="27" xfId="0" applyNumberFormat="1" applyFont="1" applyFill="1" applyBorder="1" applyAlignment="1" applyProtection="1">
      <alignment horizontal="left" vertical="top"/>
      <protection locked="0"/>
    </xf>
    <xf numFmtId="3" fontId="4" fillId="0" borderId="27" xfId="0" applyNumberFormat="1" applyFont="1" applyFill="1" applyBorder="1" applyAlignment="1">
      <alignment horizontal="left" vertical="top"/>
    </xf>
    <xf numFmtId="3" fontId="4" fillId="0" borderId="41" xfId="0" applyNumberFormat="1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 wrapText="1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3" fontId="3" fillId="0" borderId="2" xfId="0" applyNumberFormat="1" applyFont="1" applyFill="1" applyBorder="1" applyAlignment="1" applyProtection="1">
      <alignment horizontal="left" vertical="top"/>
      <protection locked="0"/>
    </xf>
    <xf numFmtId="3" fontId="4" fillId="0" borderId="47" xfId="0" applyNumberFormat="1" applyFont="1" applyFill="1" applyBorder="1" applyAlignment="1" applyProtection="1">
      <alignment horizontal="left" vertical="top"/>
    </xf>
    <xf numFmtId="3" fontId="3" fillId="0" borderId="26" xfId="0" applyNumberFormat="1" applyFont="1" applyFill="1" applyBorder="1" applyAlignment="1">
      <alignment horizontal="left" vertical="top"/>
    </xf>
    <xf numFmtId="3" fontId="4" fillId="0" borderId="48" xfId="0" applyNumberFormat="1" applyFont="1" applyFill="1" applyBorder="1" applyAlignment="1" applyProtection="1">
      <alignment horizontal="left" vertical="top"/>
    </xf>
    <xf numFmtId="3" fontId="4" fillId="0" borderId="26" xfId="0" applyNumberFormat="1" applyFont="1" applyFill="1" applyBorder="1" applyAlignment="1" applyProtection="1">
      <alignment horizontal="left" vertical="top"/>
    </xf>
    <xf numFmtId="3" fontId="3" fillId="0" borderId="50" xfId="0" applyNumberFormat="1" applyFont="1" applyFill="1" applyBorder="1" applyAlignment="1" applyProtection="1">
      <alignment horizontal="left" vertical="top"/>
      <protection locked="0"/>
    </xf>
    <xf numFmtId="3" fontId="3" fillId="0" borderId="51" xfId="0" applyNumberFormat="1" applyFont="1" applyFill="1" applyBorder="1" applyAlignment="1" applyProtection="1">
      <alignment horizontal="left" vertical="top"/>
      <protection locked="0"/>
    </xf>
    <xf numFmtId="3" fontId="3" fillId="9" borderId="2" xfId="0" applyNumberFormat="1" applyFont="1" applyFill="1" applyBorder="1" applyAlignment="1" applyProtection="1">
      <alignment horizontal="left" vertical="top"/>
      <protection locked="0"/>
    </xf>
    <xf numFmtId="3" fontId="4" fillId="0" borderId="26" xfId="0" applyNumberFormat="1" applyFont="1" applyFill="1" applyBorder="1" applyAlignment="1" applyProtection="1">
      <alignment horizontal="left" vertical="top"/>
      <protection locked="0"/>
    </xf>
    <xf numFmtId="0" fontId="4" fillId="0" borderId="49" xfId="0" applyFont="1" applyFill="1" applyBorder="1" applyAlignment="1">
      <alignment horizontal="left" vertical="top" wrapText="1"/>
    </xf>
    <xf numFmtId="3" fontId="3" fillId="3" borderId="41" xfId="0" applyNumberFormat="1" applyFont="1" applyFill="1" applyBorder="1" applyAlignment="1" applyProtection="1">
      <alignment horizontal="left" vertical="top"/>
      <protection locked="0"/>
    </xf>
    <xf numFmtId="3" fontId="3" fillId="0" borderId="53" xfId="0" applyNumberFormat="1" applyFont="1" applyFill="1" applyBorder="1" applyAlignment="1" applyProtection="1">
      <alignment horizontal="left" vertical="top"/>
      <protection locked="0"/>
    </xf>
    <xf numFmtId="3" fontId="3" fillId="0" borderId="54" xfId="0" applyNumberFormat="1" applyFont="1" applyFill="1" applyBorder="1" applyAlignment="1" applyProtection="1">
      <alignment horizontal="left" vertical="top"/>
      <protection locked="0"/>
    </xf>
    <xf numFmtId="3" fontId="3" fillId="0" borderId="55" xfId="0" applyNumberFormat="1" applyFont="1" applyFill="1" applyBorder="1" applyAlignment="1" applyProtection="1">
      <alignment horizontal="left" vertical="top"/>
      <protection locked="0"/>
    </xf>
    <xf numFmtId="3" fontId="3" fillId="0" borderId="56" xfId="0" applyNumberFormat="1" applyFont="1" applyFill="1" applyBorder="1" applyAlignment="1" applyProtection="1">
      <alignment horizontal="left" vertical="top"/>
      <protection locked="0"/>
    </xf>
    <xf numFmtId="3" fontId="3" fillId="0" borderId="57" xfId="0" applyNumberFormat="1" applyFont="1" applyFill="1" applyBorder="1" applyAlignment="1">
      <alignment horizontal="left" vertical="top"/>
    </xf>
    <xf numFmtId="3" fontId="3" fillId="0" borderId="57" xfId="0" applyNumberFormat="1" applyFont="1" applyFill="1" applyBorder="1" applyAlignment="1" applyProtection="1">
      <alignment horizontal="left" vertical="top"/>
      <protection locked="0"/>
    </xf>
    <xf numFmtId="3" fontId="3" fillId="0" borderId="58" xfId="0" applyNumberFormat="1" applyFont="1" applyFill="1" applyBorder="1" applyAlignment="1">
      <alignment horizontal="left" vertical="top"/>
    </xf>
    <xf numFmtId="3" fontId="3" fillId="0" borderId="58" xfId="0" applyNumberFormat="1" applyFont="1" applyFill="1" applyBorder="1" applyAlignment="1" applyProtection="1">
      <alignment horizontal="left" vertical="top"/>
      <protection locked="0"/>
    </xf>
    <xf numFmtId="0" fontId="4" fillId="0" borderId="59" xfId="0" applyFont="1" applyFill="1" applyBorder="1" applyAlignment="1">
      <alignment horizontal="left" vertical="top"/>
    </xf>
    <xf numFmtId="3" fontId="4" fillId="0" borderId="2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3" fontId="4" fillId="0" borderId="55" xfId="0" applyNumberFormat="1" applyFont="1" applyFill="1" applyBorder="1" applyAlignment="1">
      <alignment horizontal="left" vertical="top"/>
    </xf>
    <xf numFmtId="3" fontId="4" fillId="0" borderId="56" xfId="0" applyNumberFormat="1" applyFont="1" applyFill="1" applyBorder="1" applyAlignment="1">
      <alignment horizontal="left" vertical="top"/>
    </xf>
    <xf numFmtId="3" fontId="4" fillId="0" borderId="62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3" fontId="3" fillId="0" borderId="24" xfId="0" applyNumberFormat="1" applyFont="1" applyFill="1" applyBorder="1" applyAlignment="1" applyProtection="1">
      <alignment horizontal="left" vertical="top"/>
      <protection locked="0"/>
    </xf>
    <xf numFmtId="3" fontId="3" fillId="0" borderId="30" xfId="0" applyNumberFormat="1" applyFont="1" applyFill="1" applyBorder="1" applyAlignment="1" applyProtection="1">
      <alignment horizontal="left" vertical="top"/>
      <protection locked="0"/>
    </xf>
    <xf numFmtId="3" fontId="3" fillId="0" borderId="25" xfId="0" applyNumberFormat="1" applyFont="1" applyFill="1" applyBorder="1" applyAlignment="1" applyProtection="1">
      <alignment horizontal="left" vertical="top"/>
      <protection locked="0"/>
    </xf>
    <xf numFmtId="3" fontId="3" fillId="0" borderId="28" xfId="0" applyNumberFormat="1" applyFont="1" applyFill="1" applyBorder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 applyProtection="1">
      <alignment horizontal="left" vertical="top"/>
      <protection locked="0"/>
    </xf>
    <xf numFmtId="3" fontId="3" fillId="0" borderId="29" xfId="0" applyNumberFormat="1" applyFont="1" applyFill="1" applyBorder="1" applyAlignment="1" applyProtection="1">
      <alignment horizontal="left" vertical="top"/>
      <protection locked="0"/>
    </xf>
    <xf numFmtId="3" fontId="3" fillId="0" borderId="63" xfId="0" applyNumberFormat="1" applyFont="1" applyFill="1" applyBorder="1" applyAlignment="1" applyProtection="1">
      <alignment horizontal="left" vertical="top"/>
      <protection locked="0"/>
    </xf>
    <xf numFmtId="3" fontId="3" fillId="0" borderId="64" xfId="0" applyNumberFormat="1" applyFont="1" applyFill="1" applyBorder="1" applyAlignment="1" applyProtection="1">
      <alignment horizontal="left" vertical="top"/>
      <protection locked="0"/>
    </xf>
    <xf numFmtId="3" fontId="3" fillId="0" borderId="53" xfId="0" applyNumberFormat="1" applyFont="1" applyFill="1" applyBorder="1" applyAlignment="1">
      <alignment horizontal="left" vertical="top"/>
    </xf>
    <xf numFmtId="3" fontId="3" fillId="0" borderId="54" xfId="0" applyNumberFormat="1" applyFont="1" applyFill="1" applyBorder="1" applyAlignment="1">
      <alignment horizontal="left" vertical="top"/>
    </xf>
    <xf numFmtId="3" fontId="3" fillId="0" borderId="56" xfId="0" applyNumberFormat="1" applyFont="1" applyFill="1" applyBorder="1" applyAlignment="1">
      <alignment horizontal="left" vertical="top"/>
    </xf>
    <xf numFmtId="3" fontId="3" fillId="9" borderId="55" xfId="0" applyNumberFormat="1" applyFont="1" applyFill="1" applyBorder="1" applyAlignment="1" applyProtection="1">
      <alignment horizontal="left" vertical="top"/>
      <protection locked="0"/>
    </xf>
    <xf numFmtId="3" fontId="3" fillId="9" borderId="56" xfId="0" applyNumberFormat="1" applyFont="1" applyFill="1" applyBorder="1" applyAlignment="1" applyProtection="1">
      <alignment horizontal="left" vertical="top"/>
      <protection locked="0"/>
    </xf>
    <xf numFmtId="3" fontId="3" fillId="9" borderId="58" xfId="0" applyNumberFormat="1" applyFont="1" applyFill="1" applyBorder="1" applyAlignment="1" applyProtection="1">
      <alignment horizontal="left" vertical="top"/>
      <protection locked="0"/>
    </xf>
    <xf numFmtId="3" fontId="3" fillId="3" borderId="58" xfId="0" applyNumberFormat="1" applyFont="1" applyFill="1" applyBorder="1" applyAlignment="1" applyProtection="1">
      <alignment horizontal="left" vertical="top"/>
      <protection locked="0"/>
    </xf>
    <xf numFmtId="3" fontId="3" fillId="3" borderId="56" xfId="0" applyNumberFormat="1" applyFont="1" applyFill="1" applyBorder="1" applyAlignment="1" applyProtection="1">
      <alignment horizontal="left" vertical="top"/>
      <protection locked="0"/>
    </xf>
    <xf numFmtId="3" fontId="4" fillId="0" borderId="61" xfId="0" applyNumberFormat="1" applyFont="1" applyFill="1" applyBorder="1" applyAlignment="1">
      <alignment horizontal="left" vertical="top"/>
    </xf>
    <xf numFmtId="3" fontId="3" fillId="0" borderId="65" xfId="0" applyNumberFormat="1" applyFont="1" applyFill="1" applyBorder="1" applyAlignment="1" applyProtection="1">
      <alignment horizontal="left" vertical="top"/>
      <protection locked="0"/>
    </xf>
    <xf numFmtId="3" fontId="3" fillId="0" borderId="66" xfId="0" applyNumberFormat="1" applyFont="1" applyFill="1" applyBorder="1" applyAlignment="1" applyProtection="1">
      <alignment horizontal="left" vertical="top"/>
      <protection locked="0"/>
    </xf>
    <xf numFmtId="3" fontId="3" fillId="0" borderId="67" xfId="0" applyNumberFormat="1" applyFont="1" applyFill="1" applyBorder="1" applyAlignment="1">
      <alignment horizontal="left" vertical="top"/>
    </xf>
    <xf numFmtId="3" fontId="3" fillId="0" borderId="67" xfId="0" applyNumberFormat="1" applyFont="1" applyFill="1" applyBorder="1" applyAlignment="1" applyProtection="1">
      <alignment horizontal="left" vertical="top"/>
      <protection locked="0"/>
    </xf>
    <xf numFmtId="3" fontId="3" fillId="0" borderId="68" xfId="0" applyNumberFormat="1" applyFont="1" applyFill="1" applyBorder="1" applyAlignment="1" applyProtection="1">
      <alignment horizontal="left" vertical="top"/>
      <protection locked="0"/>
    </xf>
    <xf numFmtId="3" fontId="3" fillId="3" borderId="2" xfId="0" applyNumberFormat="1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10" borderId="0" xfId="0" applyFont="1" applyFill="1" applyAlignment="1">
      <alignment horizontal="left" vertical="top"/>
    </xf>
    <xf numFmtId="3" fontId="3" fillId="11" borderId="2" xfId="0" applyNumberFormat="1" applyFont="1" applyFill="1" applyBorder="1" applyAlignment="1" applyProtection="1">
      <alignment horizontal="left" vertical="top"/>
      <protection locked="0"/>
    </xf>
    <xf numFmtId="3" fontId="3" fillId="11" borderId="68" xfId="0" applyNumberFormat="1" applyFont="1" applyFill="1" applyBorder="1" applyAlignment="1" applyProtection="1">
      <alignment horizontal="left" vertical="top"/>
      <protection locked="0"/>
    </xf>
    <xf numFmtId="3" fontId="3" fillId="5" borderId="2" xfId="0" applyNumberFormat="1" applyFont="1" applyFill="1" applyBorder="1" applyAlignment="1" applyProtection="1">
      <alignment horizontal="left" vertical="top"/>
      <protection locked="0"/>
    </xf>
    <xf numFmtId="0" fontId="4" fillId="5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165" fontId="3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4" fillId="12" borderId="1" xfId="0" applyFont="1" applyFill="1" applyBorder="1" applyAlignment="1">
      <alignment horizontal="left" vertical="top"/>
    </xf>
    <xf numFmtId="165" fontId="4" fillId="12" borderId="1" xfId="0" applyNumberFormat="1" applyFont="1" applyFill="1" applyBorder="1" applyAlignment="1">
      <alignment horizontal="left" vertical="top" wrapText="1"/>
    </xf>
    <xf numFmtId="0" fontId="4" fillId="12" borderId="1" xfId="0" applyFont="1" applyFill="1" applyBorder="1" applyAlignment="1" applyProtection="1">
      <alignment horizontal="left" vertical="top"/>
      <protection locked="0"/>
    </xf>
    <xf numFmtId="0" fontId="3" fillId="12" borderId="1" xfId="0" applyFont="1" applyFill="1" applyBorder="1" applyAlignment="1">
      <alignment horizontal="left" vertical="top"/>
    </xf>
    <xf numFmtId="165" fontId="3" fillId="12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3" fillId="11" borderId="1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>
      <alignment horizontal="left" vertical="top"/>
    </xf>
    <xf numFmtId="165" fontId="3" fillId="4" borderId="0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0" fontId="5" fillId="11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5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sa O'Sullivan" id="{37B7C2F6-BE00-4D8F-A397-DCDB3FDF4555}" userId="cb0ce8367317703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2" dT="2021-10-14T11:51:02.53" personId="{37B7C2F6-BE00-4D8F-A397-DCDB3FDF4555}" id="{1C17C8C2-064C-4AAD-9385-AA337DAA22BA}">
    <text>Being paid from last year's EMR</text>
  </threadedComment>
  <threadedComment ref="F110" dT="2021-10-14T16:05:24.94" personId="{37B7C2F6-BE00-4D8F-A397-DCDB3FDF4555}" id="{FBBC5701-0A28-4B0E-9976-C59E98D4E6A5}">
    <text>£650 needs to go in fairground costs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42" dT="2021-10-14T11:51:02.53" personId="{37B7C2F6-BE00-4D8F-A397-DCDB3FDF4555}" id="{E6B08F09-1288-46EE-96B0-AC00D32B5865}">
    <text>Being paid from last year's EMR</text>
  </threadedComment>
  <threadedComment ref="F110" dT="2021-10-14T16:05:24.94" personId="{37B7C2F6-BE00-4D8F-A397-DCDB3FDF4555}" id="{72C68012-FC96-4FD5-B844-08DCD943F820}">
    <text>£650 needs to go in fairground costs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42" dT="2021-10-14T11:51:02.53" personId="{37B7C2F6-BE00-4D8F-A397-DCDB3FDF4555}" id="{6A5FA7BC-7FAA-4BD1-90F5-B93A6372CC47}">
    <text>Being paid from last year's EMR</text>
  </threadedComment>
  <threadedComment ref="F110" dT="2021-10-14T16:05:24.94" personId="{37B7C2F6-BE00-4D8F-A397-DCDB3FDF4555}" id="{ADEAA3DC-8D29-4A2A-A87D-A91B098990C3}">
    <text>£650 needs to go in fairground costs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9AD7-01B1-4182-8E0E-0571F51DDB83}">
  <sheetPr>
    <pageSetUpPr fitToPage="1"/>
  </sheetPr>
  <dimension ref="A1:AG209"/>
  <sheetViews>
    <sheetView topLeftCell="B1" zoomScale="80" zoomScaleNormal="80" workbookViewId="0">
      <pane ySplit="4" topLeftCell="A134" activePane="bottomLeft" state="frozen"/>
      <selection activeCell="B1" sqref="B1"/>
      <selection pane="bottomLeft" activeCell="E150" sqref="E150"/>
    </sheetView>
  </sheetViews>
  <sheetFormatPr defaultColWidth="9.140625" defaultRowHeight="21" x14ac:dyDescent="0.25"/>
  <cols>
    <col min="1" max="1" width="41.5703125" style="2" bestFit="1" customWidth="1"/>
    <col min="2" max="2" width="56.7109375" style="2" customWidth="1"/>
    <col min="3" max="3" width="19.42578125" style="2" customWidth="1"/>
    <col min="4" max="4" width="14" style="2" customWidth="1"/>
    <col min="5" max="5" width="13.140625" style="2" customWidth="1"/>
    <col min="6" max="6" width="14.7109375" style="2" customWidth="1"/>
    <col min="7" max="7" width="13.140625" style="2" customWidth="1"/>
    <col min="8" max="8" width="14.140625" style="2" bestFit="1" customWidth="1"/>
    <col min="9" max="9" width="22.7109375" style="2" customWidth="1"/>
    <col min="10" max="11" width="13.42578125" style="2" customWidth="1"/>
    <col min="12" max="12" width="37.42578125" style="2" customWidth="1"/>
    <col min="13" max="13" width="37" style="2" hidden="1" customWidth="1"/>
    <col min="14" max="14" width="23.42578125" style="2" hidden="1" customWidth="1"/>
    <col min="15" max="15" width="12.140625" style="2" hidden="1" customWidth="1"/>
    <col min="16" max="16" width="13.140625" style="2" hidden="1" customWidth="1"/>
    <col min="17" max="17" width="13.42578125" style="2" bestFit="1" customWidth="1"/>
    <col min="18" max="18" width="10.28515625" style="2" customWidth="1"/>
    <col min="19" max="19" width="84.42578125" style="2" bestFit="1" customWidth="1"/>
    <col min="20" max="16384" width="9.140625" style="2"/>
  </cols>
  <sheetData>
    <row r="1" spans="1:19" x14ac:dyDescent="0.25">
      <c r="B1" s="289" t="s">
        <v>301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157"/>
      <c r="N1" s="146"/>
      <c r="O1" s="145"/>
      <c r="P1" s="145"/>
      <c r="Q1" s="156"/>
    </row>
    <row r="2" spans="1:19" ht="21.75" thickBot="1" x14ac:dyDescent="0.3">
      <c r="G2" s="1"/>
    </row>
    <row r="3" spans="1:19" ht="21.75" thickBot="1" x14ac:dyDescent="0.3">
      <c r="C3" s="290" t="s">
        <v>302</v>
      </c>
      <c r="D3" s="291"/>
      <c r="E3" s="292" t="s">
        <v>303</v>
      </c>
      <c r="F3" s="293"/>
      <c r="G3" s="293"/>
      <c r="H3" s="294"/>
      <c r="I3" s="292" t="s">
        <v>304</v>
      </c>
      <c r="J3" s="293"/>
      <c r="K3" s="294"/>
      <c r="Q3" s="3"/>
    </row>
    <row r="4" spans="1:19" ht="65.650000000000006" customHeight="1" thickBot="1" x14ac:dyDescent="0.3">
      <c r="C4" s="190" t="s">
        <v>0</v>
      </c>
      <c r="D4" s="175" t="s">
        <v>1</v>
      </c>
      <c r="E4" s="190" t="s">
        <v>0</v>
      </c>
      <c r="F4" s="32" t="s">
        <v>106</v>
      </c>
      <c r="G4" s="32" t="s">
        <v>104</v>
      </c>
      <c r="H4" s="191" t="s">
        <v>316</v>
      </c>
      <c r="I4" s="203" t="s">
        <v>0</v>
      </c>
      <c r="J4" s="31" t="s">
        <v>313</v>
      </c>
      <c r="K4" s="175" t="s">
        <v>314</v>
      </c>
      <c r="Q4" s="3"/>
    </row>
    <row r="5" spans="1:19" ht="21.75" thickBot="1" x14ac:dyDescent="0.3">
      <c r="A5" s="1" t="s">
        <v>113</v>
      </c>
      <c r="B5" s="20"/>
      <c r="C5" s="192"/>
      <c r="D5" s="176"/>
      <c r="E5" s="192"/>
      <c r="F5" s="22"/>
      <c r="G5" s="22"/>
      <c r="H5" s="193"/>
      <c r="I5" s="192"/>
      <c r="J5" s="222"/>
      <c r="K5" s="223"/>
      <c r="Q5" s="3"/>
    </row>
    <row r="6" spans="1:19" ht="21.75" thickTop="1" x14ac:dyDescent="0.25">
      <c r="A6" s="6">
        <v>1176</v>
      </c>
      <c r="B6" s="6" t="s">
        <v>3</v>
      </c>
      <c r="C6" s="205">
        <v>349530</v>
      </c>
      <c r="D6" s="206">
        <v>349530</v>
      </c>
      <c r="E6" s="205">
        <v>366932</v>
      </c>
      <c r="F6" s="210">
        <v>183466</v>
      </c>
      <c r="G6" s="210">
        <v>366932</v>
      </c>
      <c r="H6" s="206">
        <f>E6-G6</f>
        <v>0</v>
      </c>
      <c r="I6" s="205">
        <v>370937</v>
      </c>
      <c r="J6" s="210">
        <f t="shared" ref="J6" si="0">I6-G6</f>
        <v>4005</v>
      </c>
      <c r="K6" s="206">
        <f t="shared" ref="K6" si="1">I6-E6</f>
        <v>4005</v>
      </c>
      <c r="Q6" s="3"/>
    </row>
    <row r="7" spans="1:19" x14ac:dyDescent="0.25">
      <c r="A7" s="6">
        <v>1177</v>
      </c>
      <c r="B7" s="17" t="s">
        <v>4</v>
      </c>
      <c r="C7" s="194">
        <v>2050</v>
      </c>
      <c r="D7" s="177">
        <v>2050</v>
      </c>
      <c r="E7" s="194">
        <v>1370</v>
      </c>
      <c r="F7" s="159">
        <v>1370</v>
      </c>
      <c r="G7" s="159">
        <v>1370</v>
      </c>
      <c r="H7" s="177">
        <f t="shared" ref="H7:H21" si="2">E7-G7</f>
        <v>0</v>
      </c>
      <c r="I7" s="194">
        <v>0</v>
      </c>
      <c r="J7" s="159">
        <f t="shared" ref="J7:J21" si="3">I7-G7</f>
        <v>-1370</v>
      </c>
      <c r="K7" s="177">
        <f t="shared" ref="K7:K21" si="4">I7-E7</f>
        <v>-1370</v>
      </c>
      <c r="L7" s="2" t="s">
        <v>345</v>
      </c>
      <c r="Q7" s="3"/>
    </row>
    <row r="8" spans="1:19" x14ac:dyDescent="0.25">
      <c r="A8" s="6">
        <v>1190</v>
      </c>
      <c r="B8" s="17" t="s">
        <v>5</v>
      </c>
      <c r="C8" s="194">
        <v>2000</v>
      </c>
      <c r="D8" s="177">
        <v>2668</v>
      </c>
      <c r="E8" s="194">
        <v>2000</v>
      </c>
      <c r="F8" s="159">
        <v>1092</v>
      </c>
      <c r="G8" s="159">
        <v>2000</v>
      </c>
      <c r="H8" s="177">
        <f t="shared" si="2"/>
        <v>0</v>
      </c>
      <c r="I8" s="194">
        <v>2000</v>
      </c>
      <c r="J8" s="159">
        <f t="shared" si="3"/>
        <v>0</v>
      </c>
      <c r="K8" s="177">
        <f t="shared" si="4"/>
        <v>0</v>
      </c>
    </row>
    <row r="9" spans="1:19" x14ac:dyDescent="0.25">
      <c r="A9" s="6">
        <v>1001</v>
      </c>
      <c r="B9" s="17" t="s">
        <v>6</v>
      </c>
      <c r="C9" s="194">
        <v>250</v>
      </c>
      <c r="D9" s="177">
        <v>0</v>
      </c>
      <c r="E9" s="194">
        <v>250</v>
      </c>
      <c r="F9" s="159">
        <v>0</v>
      </c>
      <c r="G9" s="159">
        <v>0</v>
      </c>
      <c r="H9" s="177">
        <f t="shared" si="2"/>
        <v>250</v>
      </c>
      <c r="I9" s="194">
        <v>100</v>
      </c>
      <c r="J9" s="159">
        <f t="shared" si="3"/>
        <v>100</v>
      </c>
      <c r="K9" s="177">
        <f t="shared" si="4"/>
        <v>-150</v>
      </c>
      <c r="Q9" s="3"/>
      <c r="S9" s="254" t="s">
        <v>382</v>
      </c>
    </row>
    <row r="10" spans="1:19" x14ac:dyDescent="0.25">
      <c r="A10" s="6">
        <v>1007</v>
      </c>
      <c r="B10" s="17" t="s">
        <v>155</v>
      </c>
      <c r="C10" s="194">
        <v>0</v>
      </c>
      <c r="D10" s="177">
        <v>80</v>
      </c>
      <c r="E10" s="194">
        <v>500</v>
      </c>
      <c r="F10" s="159">
        <v>6541</v>
      </c>
      <c r="G10" s="159">
        <v>6541</v>
      </c>
      <c r="H10" s="177">
        <f t="shared" si="2"/>
        <v>-6041</v>
      </c>
      <c r="I10" s="194">
        <v>0</v>
      </c>
      <c r="J10" s="159">
        <f t="shared" si="3"/>
        <v>-6541</v>
      </c>
      <c r="K10" s="177">
        <f t="shared" si="4"/>
        <v>-500</v>
      </c>
      <c r="L10" s="2" t="s">
        <v>324</v>
      </c>
      <c r="N10" s="90"/>
      <c r="Q10" s="3"/>
      <c r="S10" s="255" t="s">
        <v>389</v>
      </c>
    </row>
    <row r="11" spans="1:19" x14ac:dyDescent="0.25">
      <c r="A11" s="6">
        <v>1077</v>
      </c>
      <c r="B11" s="17" t="s">
        <v>118</v>
      </c>
      <c r="C11" s="194">
        <v>0</v>
      </c>
      <c r="D11" s="177">
        <v>32099</v>
      </c>
      <c r="E11" s="194">
        <v>0</v>
      </c>
      <c r="F11" s="159">
        <v>0</v>
      </c>
      <c r="G11" s="159">
        <v>0</v>
      </c>
      <c r="H11" s="177">
        <f t="shared" si="2"/>
        <v>0</v>
      </c>
      <c r="I11" s="194">
        <v>0</v>
      </c>
      <c r="J11" s="159">
        <f t="shared" si="3"/>
        <v>0</v>
      </c>
      <c r="K11" s="177">
        <f t="shared" si="4"/>
        <v>0</v>
      </c>
      <c r="Q11" s="3"/>
      <c r="S11" s="255" t="s">
        <v>383</v>
      </c>
    </row>
    <row r="12" spans="1:19" x14ac:dyDescent="0.25">
      <c r="A12" s="6">
        <v>1003</v>
      </c>
      <c r="B12" s="17" t="s">
        <v>7</v>
      </c>
      <c r="C12" s="194">
        <v>4500</v>
      </c>
      <c r="D12" s="177">
        <v>0</v>
      </c>
      <c r="E12" s="194">
        <v>1700</v>
      </c>
      <c r="F12" s="159">
        <v>0</v>
      </c>
      <c r="G12" s="159">
        <v>0</v>
      </c>
      <c r="H12" s="177">
        <f t="shared" si="2"/>
        <v>1700</v>
      </c>
      <c r="I12" s="194">
        <v>5000</v>
      </c>
      <c r="J12" s="159">
        <f t="shared" si="3"/>
        <v>5000</v>
      </c>
      <c r="K12" s="177">
        <f t="shared" si="4"/>
        <v>3300</v>
      </c>
      <c r="Q12" s="3"/>
      <c r="S12" s="255" t="s">
        <v>384</v>
      </c>
    </row>
    <row r="13" spans="1:19" x14ac:dyDescent="0.25">
      <c r="A13" s="6">
        <v>1078</v>
      </c>
      <c r="B13" s="17" t="s">
        <v>8</v>
      </c>
      <c r="C13" s="194">
        <v>2000</v>
      </c>
      <c r="D13" s="177">
        <v>2000</v>
      </c>
      <c r="E13" s="194">
        <v>2000</v>
      </c>
      <c r="F13" s="159">
        <v>0</v>
      </c>
      <c r="G13" s="159">
        <v>2000</v>
      </c>
      <c r="H13" s="177">
        <f t="shared" si="2"/>
        <v>0</v>
      </c>
      <c r="I13" s="194">
        <v>2000</v>
      </c>
      <c r="J13" s="159">
        <f t="shared" si="3"/>
        <v>0</v>
      </c>
      <c r="K13" s="177">
        <f t="shared" si="4"/>
        <v>0</v>
      </c>
      <c r="Q13" s="3"/>
      <c r="S13" s="255" t="s">
        <v>354</v>
      </c>
    </row>
    <row r="14" spans="1:19" x14ac:dyDescent="0.25">
      <c r="A14" s="6">
        <v>1080</v>
      </c>
      <c r="B14" s="17" t="s">
        <v>9</v>
      </c>
      <c r="C14" s="194">
        <v>670</v>
      </c>
      <c r="D14" s="177">
        <v>688</v>
      </c>
      <c r="E14" s="194">
        <v>670</v>
      </c>
      <c r="F14" s="159">
        <v>156</v>
      </c>
      <c r="G14" s="159">
        <v>830</v>
      </c>
      <c r="H14" s="177">
        <f t="shared" si="2"/>
        <v>-160</v>
      </c>
      <c r="I14" s="194">
        <v>675</v>
      </c>
      <c r="J14" s="159">
        <f t="shared" si="3"/>
        <v>-155</v>
      </c>
      <c r="K14" s="177">
        <f t="shared" si="4"/>
        <v>5</v>
      </c>
      <c r="S14" s="255" t="s">
        <v>385</v>
      </c>
    </row>
    <row r="15" spans="1:19" x14ac:dyDescent="0.25">
      <c r="A15" s="6">
        <v>1080</v>
      </c>
      <c r="B15" s="17" t="s">
        <v>10</v>
      </c>
      <c r="C15" s="194">
        <v>2345</v>
      </c>
      <c r="D15" s="177">
        <v>2377</v>
      </c>
      <c r="E15" s="194">
        <v>2345</v>
      </c>
      <c r="F15" s="159">
        <v>77</v>
      </c>
      <c r="G15" s="159">
        <v>2428</v>
      </c>
      <c r="H15" s="177">
        <f t="shared" si="2"/>
        <v>-83</v>
      </c>
      <c r="I15" s="194">
        <v>2345</v>
      </c>
      <c r="J15" s="159">
        <f t="shared" si="3"/>
        <v>-83</v>
      </c>
      <c r="K15" s="177">
        <f t="shared" si="4"/>
        <v>0</v>
      </c>
      <c r="Q15" s="3"/>
      <c r="S15" s="255" t="s">
        <v>402</v>
      </c>
    </row>
    <row r="16" spans="1:19" x14ac:dyDescent="0.25">
      <c r="A16" s="6">
        <v>1080</v>
      </c>
      <c r="B16" s="17" t="s">
        <v>11</v>
      </c>
      <c r="C16" s="194">
        <v>1110</v>
      </c>
      <c r="D16" s="177">
        <v>1178</v>
      </c>
      <c r="E16" s="194">
        <v>1110</v>
      </c>
      <c r="F16" s="159">
        <v>20</v>
      </c>
      <c r="G16" s="159">
        <v>1095</v>
      </c>
      <c r="H16" s="177">
        <f t="shared" si="2"/>
        <v>15</v>
      </c>
      <c r="I16" s="194">
        <v>1075</v>
      </c>
      <c r="J16" s="159">
        <f t="shared" si="3"/>
        <v>-20</v>
      </c>
      <c r="K16" s="177">
        <f t="shared" si="4"/>
        <v>-35</v>
      </c>
      <c r="S16" s="255" t="s">
        <v>386</v>
      </c>
    </row>
    <row r="17" spans="1:19" x14ac:dyDescent="0.25">
      <c r="A17" s="7">
        <v>1004</v>
      </c>
      <c r="B17" s="17" t="s">
        <v>245</v>
      </c>
      <c r="C17" s="194">
        <v>2000</v>
      </c>
      <c r="D17" s="177">
        <v>1000</v>
      </c>
      <c r="E17" s="194">
        <v>2600</v>
      </c>
      <c r="F17" s="159">
        <v>0</v>
      </c>
      <c r="G17" s="159">
        <v>1750</v>
      </c>
      <c r="H17" s="177">
        <f t="shared" si="2"/>
        <v>850</v>
      </c>
      <c r="I17" s="194">
        <v>2000</v>
      </c>
      <c r="J17" s="159">
        <f t="shared" si="3"/>
        <v>250</v>
      </c>
      <c r="K17" s="177">
        <f t="shared" si="4"/>
        <v>-600</v>
      </c>
      <c r="Q17" s="3"/>
      <c r="S17" s="255" t="s">
        <v>387</v>
      </c>
    </row>
    <row r="18" spans="1:19" x14ac:dyDescent="0.25">
      <c r="A18" s="7"/>
      <c r="B18" s="17" t="s">
        <v>371</v>
      </c>
      <c r="C18" s="194">
        <v>0</v>
      </c>
      <c r="D18" s="177">
        <v>0</v>
      </c>
      <c r="E18" s="194">
        <v>0</v>
      </c>
      <c r="F18" s="159">
        <v>0</v>
      </c>
      <c r="G18" s="159">
        <v>0</v>
      </c>
      <c r="H18" s="177">
        <f t="shared" si="2"/>
        <v>0</v>
      </c>
      <c r="I18" s="194">
        <v>40000</v>
      </c>
      <c r="J18" s="159">
        <f t="shared" si="3"/>
        <v>40000</v>
      </c>
      <c r="K18" s="177">
        <f t="shared" si="4"/>
        <v>40000</v>
      </c>
      <c r="L18" s="2" t="s">
        <v>390</v>
      </c>
      <c r="Q18" s="3"/>
      <c r="S18" s="255" t="s">
        <v>388</v>
      </c>
    </row>
    <row r="19" spans="1:19" x14ac:dyDescent="0.25">
      <c r="A19" s="7"/>
      <c r="B19" s="17" t="s">
        <v>399</v>
      </c>
      <c r="C19" s="194">
        <v>0</v>
      </c>
      <c r="D19" s="177">
        <v>0</v>
      </c>
      <c r="E19" s="194">
        <v>0</v>
      </c>
      <c r="F19" s="159">
        <v>0</v>
      </c>
      <c r="G19" s="159">
        <v>0</v>
      </c>
      <c r="H19" s="177">
        <v>0</v>
      </c>
      <c r="I19" s="194">
        <v>76500</v>
      </c>
      <c r="J19" s="159">
        <f t="shared" si="3"/>
        <v>76500</v>
      </c>
      <c r="K19" s="177">
        <f t="shared" si="4"/>
        <v>76500</v>
      </c>
      <c r="Q19" s="3"/>
    </row>
    <row r="20" spans="1:19" ht="21.75" thickBot="1" x14ac:dyDescent="0.3">
      <c r="A20" s="7"/>
      <c r="B20" s="6" t="s">
        <v>315</v>
      </c>
      <c r="C20" s="194">
        <v>0</v>
      </c>
      <c r="D20" s="177">
        <v>0</v>
      </c>
      <c r="E20" s="194">
        <v>30000</v>
      </c>
      <c r="F20" s="159">
        <v>30000</v>
      </c>
      <c r="G20" s="159">
        <v>30000</v>
      </c>
      <c r="H20" s="177">
        <f t="shared" si="2"/>
        <v>0</v>
      </c>
      <c r="I20" s="194">
        <v>72500</v>
      </c>
      <c r="J20" s="159">
        <f t="shared" ref="J20" si="5">I20-G20</f>
        <v>42500</v>
      </c>
      <c r="K20" s="177">
        <f t="shared" ref="K20" si="6">I20-E20</f>
        <v>42500</v>
      </c>
      <c r="N20" s="1"/>
      <c r="O20" s="1"/>
      <c r="P20" s="1"/>
      <c r="Q20" s="1"/>
    </row>
    <row r="21" spans="1:19" s="1" customFormat="1" ht="21.75" thickBot="1" x14ac:dyDescent="0.3">
      <c r="A21" s="8"/>
      <c r="B21" s="39" t="s">
        <v>13</v>
      </c>
      <c r="C21" s="195">
        <f t="shared" ref="C21" si="7">SUM(C6:C20)</f>
        <v>366455</v>
      </c>
      <c r="D21" s="178">
        <f t="shared" ref="D21" si="8">SUM(D6:D20)</f>
        <v>393670</v>
      </c>
      <c r="E21" s="195">
        <f t="shared" ref="E21" si="9">SUM(E6:E20)</f>
        <v>411477</v>
      </c>
      <c r="F21" s="160">
        <f t="shared" ref="F21" si="10">SUM(F6:F20)</f>
        <v>222722</v>
      </c>
      <c r="G21" s="160">
        <f t="shared" ref="G21" si="11">SUM(G6:G20)</f>
        <v>414946</v>
      </c>
      <c r="H21" s="178">
        <f t="shared" si="2"/>
        <v>-3469</v>
      </c>
      <c r="I21" s="195">
        <f t="shared" ref="I21" si="12">SUM(I6:I20)</f>
        <v>575132</v>
      </c>
      <c r="J21" s="160">
        <f t="shared" si="3"/>
        <v>160186</v>
      </c>
      <c r="K21" s="178">
        <f t="shared" si="4"/>
        <v>163655</v>
      </c>
      <c r="N21" s="2"/>
      <c r="O21" s="2"/>
      <c r="P21" s="2"/>
      <c r="Q21" s="3"/>
    </row>
    <row r="22" spans="1:19" x14ac:dyDescent="0.25">
      <c r="A22" s="8" t="s">
        <v>14</v>
      </c>
      <c r="B22" s="6"/>
      <c r="C22" s="106"/>
      <c r="D22" s="179"/>
      <c r="E22" s="106"/>
      <c r="F22" s="9"/>
      <c r="G22" s="9"/>
      <c r="H22" s="113"/>
      <c r="I22" s="106"/>
      <c r="J22" s="5"/>
      <c r="K22" s="179"/>
    </row>
    <row r="23" spans="1:19" ht="21.75" thickBot="1" x14ac:dyDescent="0.3">
      <c r="A23" s="8">
        <v>100</v>
      </c>
      <c r="B23" s="8" t="s">
        <v>15</v>
      </c>
      <c r="C23" s="196"/>
      <c r="D23" s="179"/>
      <c r="E23" s="196"/>
      <c r="F23" s="5"/>
      <c r="G23" s="5"/>
      <c r="H23" s="179"/>
      <c r="I23" s="196"/>
      <c r="J23" s="5"/>
      <c r="K23" s="179"/>
      <c r="Q23" s="3"/>
    </row>
    <row r="24" spans="1:19" ht="21.75" thickTop="1" x14ac:dyDescent="0.25">
      <c r="A24" s="6">
        <v>4001</v>
      </c>
      <c r="B24" s="17" t="s">
        <v>108</v>
      </c>
      <c r="C24" s="205">
        <v>81600</v>
      </c>
      <c r="D24" s="206">
        <v>92910</v>
      </c>
      <c r="E24" s="205">
        <v>105900</v>
      </c>
      <c r="F24" s="210">
        <v>43059</v>
      </c>
      <c r="G24" s="210">
        <v>105900</v>
      </c>
      <c r="H24" s="206">
        <f t="shared" ref="H24:H28" si="13">E24-G24</f>
        <v>0</v>
      </c>
      <c r="I24" s="205">
        <f>1.03*E24</f>
        <v>109077</v>
      </c>
      <c r="J24" s="210">
        <f>I24-G24</f>
        <v>3177</v>
      </c>
      <c r="K24" s="206">
        <f>I24-E24</f>
        <v>3177</v>
      </c>
      <c r="L24" s="2" t="s">
        <v>320</v>
      </c>
    </row>
    <row r="25" spans="1:19" x14ac:dyDescent="0.25">
      <c r="A25" s="6">
        <v>4004</v>
      </c>
      <c r="B25" s="17" t="s">
        <v>16</v>
      </c>
      <c r="C25" s="194">
        <v>7690</v>
      </c>
      <c r="D25" s="177">
        <v>7554</v>
      </c>
      <c r="E25" s="194">
        <v>8250</v>
      </c>
      <c r="F25" s="159">
        <v>3528</v>
      </c>
      <c r="G25" s="159">
        <v>8250</v>
      </c>
      <c r="H25" s="177">
        <f t="shared" si="13"/>
        <v>0</v>
      </c>
      <c r="I25" s="194">
        <f t="shared" ref="I25:I27" si="14">1.03*E25</f>
        <v>8497.5</v>
      </c>
      <c r="J25" s="159">
        <f t="shared" ref="J25:J28" si="15">I25-G25</f>
        <v>247.5</v>
      </c>
      <c r="K25" s="177">
        <f t="shared" ref="K25:K28" si="16">I25-E25</f>
        <v>247.5</v>
      </c>
      <c r="L25" s="2" t="s">
        <v>342</v>
      </c>
      <c r="Q25" s="3"/>
    </row>
    <row r="26" spans="1:19" x14ac:dyDescent="0.25">
      <c r="A26" s="6">
        <v>4010</v>
      </c>
      <c r="B26" s="17" t="s">
        <v>17</v>
      </c>
      <c r="C26" s="194">
        <v>600</v>
      </c>
      <c r="D26" s="177">
        <v>62</v>
      </c>
      <c r="E26" s="194">
        <v>600</v>
      </c>
      <c r="F26" s="159">
        <v>67</v>
      </c>
      <c r="G26" s="159">
        <v>600</v>
      </c>
      <c r="H26" s="177">
        <f t="shared" si="13"/>
        <v>0</v>
      </c>
      <c r="I26" s="194">
        <f t="shared" si="14"/>
        <v>618</v>
      </c>
      <c r="J26" s="159">
        <f t="shared" si="15"/>
        <v>18</v>
      </c>
      <c r="K26" s="177">
        <f t="shared" si="16"/>
        <v>18</v>
      </c>
      <c r="Q26" s="3"/>
    </row>
    <row r="27" spans="1:19" x14ac:dyDescent="0.25">
      <c r="A27" s="6">
        <v>4016</v>
      </c>
      <c r="B27" s="17" t="s">
        <v>18</v>
      </c>
      <c r="C27" s="194">
        <v>14540</v>
      </c>
      <c r="D27" s="177">
        <v>17198</v>
      </c>
      <c r="E27" s="194">
        <f>E24*0.185</f>
        <v>19591.5</v>
      </c>
      <c r="F27" s="159">
        <v>7932</v>
      </c>
      <c r="G27" s="159">
        <v>19592</v>
      </c>
      <c r="H27" s="177">
        <f t="shared" si="13"/>
        <v>-0.5</v>
      </c>
      <c r="I27" s="194">
        <f t="shared" si="14"/>
        <v>20179.244999999999</v>
      </c>
      <c r="J27" s="159">
        <f t="shared" si="15"/>
        <v>587.24499999999898</v>
      </c>
      <c r="K27" s="177">
        <f t="shared" si="16"/>
        <v>587.74499999999898</v>
      </c>
      <c r="Q27" s="3"/>
    </row>
    <row r="28" spans="1:19" ht="21.75" thickBot="1" x14ac:dyDescent="0.3">
      <c r="A28" s="6"/>
      <c r="B28" s="17" t="s">
        <v>400</v>
      </c>
      <c r="C28" s="194">
        <v>0</v>
      </c>
      <c r="D28" s="177">
        <v>0</v>
      </c>
      <c r="E28" s="194">
        <v>0</v>
      </c>
      <c r="F28" s="159">
        <v>0</v>
      </c>
      <c r="G28" s="159">
        <v>0</v>
      </c>
      <c r="H28" s="177">
        <f t="shared" si="13"/>
        <v>0</v>
      </c>
      <c r="I28" s="194">
        <v>1750</v>
      </c>
      <c r="J28" s="159">
        <f t="shared" si="15"/>
        <v>1750</v>
      </c>
      <c r="K28" s="177">
        <f t="shared" si="16"/>
        <v>1750</v>
      </c>
      <c r="Q28" s="3"/>
    </row>
    <row r="29" spans="1:19" s="1" customFormat="1" ht="21.75" thickBot="1" x14ac:dyDescent="0.3">
      <c r="A29" s="8"/>
      <c r="B29" s="39" t="s">
        <v>19</v>
      </c>
      <c r="C29" s="195">
        <f>SUM(C24:C28)</f>
        <v>104430</v>
      </c>
      <c r="D29" s="178">
        <f t="shared" ref="D29:K29" si="17">SUM(D24:D28)</f>
        <v>117724</v>
      </c>
      <c r="E29" s="195">
        <f t="shared" si="17"/>
        <v>134341.5</v>
      </c>
      <c r="F29" s="160">
        <f t="shared" si="17"/>
        <v>54586</v>
      </c>
      <c r="G29" s="160">
        <f t="shared" si="17"/>
        <v>134342</v>
      </c>
      <c r="H29" s="178">
        <f t="shared" si="17"/>
        <v>-0.5</v>
      </c>
      <c r="I29" s="195">
        <f t="shared" si="17"/>
        <v>140121.745</v>
      </c>
      <c r="J29" s="160">
        <f t="shared" si="17"/>
        <v>5779.744999999999</v>
      </c>
      <c r="K29" s="178">
        <f t="shared" si="17"/>
        <v>5780.244999999999</v>
      </c>
      <c r="N29" s="2"/>
      <c r="O29" s="2"/>
      <c r="P29" s="2"/>
      <c r="Q29" s="3"/>
    </row>
    <row r="30" spans="1:19" ht="21.75" thickBot="1" x14ac:dyDescent="0.3">
      <c r="A30" s="8">
        <v>101</v>
      </c>
      <c r="B30" s="8" t="s">
        <v>20</v>
      </c>
      <c r="C30" s="196"/>
      <c r="D30" s="179"/>
      <c r="E30" s="196"/>
      <c r="F30" s="5"/>
      <c r="G30" s="5"/>
      <c r="H30" s="179"/>
      <c r="I30" s="196"/>
      <c r="J30" s="9"/>
      <c r="K30" s="113"/>
      <c r="Q30" s="3"/>
    </row>
    <row r="31" spans="1:19" ht="21.75" thickTop="1" x14ac:dyDescent="0.25">
      <c r="A31" s="6">
        <v>4009</v>
      </c>
      <c r="B31" s="17" t="s">
        <v>21</v>
      </c>
      <c r="C31" s="205">
        <v>350</v>
      </c>
      <c r="D31" s="206">
        <v>0</v>
      </c>
      <c r="E31" s="205">
        <v>150</v>
      </c>
      <c r="F31" s="209">
        <v>0</v>
      </c>
      <c r="G31" s="210">
        <v>0</v>
      </c>
      <c r="H31" s="177">
        <f t="shared" ref="H31:H48" si="18">E31-G31</f>
        <v>150</v>
      </c>
      <c r="I31" s="205">
        <v>150</v>
      </c>
      <c r="J31" s="210">
        <f t="shared" ref="J31" si="19">I31-G31</f>
        <v>150</v>
      </c>
      <c r="K31" s="206">
        <f t="shared" ref="K31" si="20">I31-E31</f>
        <v>0</v>
      </c>
      <c r="L31" s="2" t="s">
        <v>319</v>
      </c>
    </row>
    <row r="32" spans="1:19" x14ac:dyDescent="0.25">
      <c r="A32" s="6">
        <v>4011</v>
      </c>
      <c r="B32" s="17" t="s">
        <v>22</v>
      </c>
      <c r="C32" s="194">
        <v>275</v>
      </c>
      <c r="D32" s="177">
        <v>250</v>
      </c>
      <c r="E32" s="194">
        <v>275</v>
      </c>
      <c r="F32" s="47">
        <v>500</v>
      </c>
      <c r="G32" s="159">
        <v>250</v>
      </c>
      <c r="H32" s="177">
        <f t="shared" si="18"/>
        <v>25</v>
      </c>
      <c r="I32" s="194">
        <v>250</v>
      </c>
      <c r="J32" s="159">
        <f t="shared" ref="J32:J48" si="21">I32-G32</f>
        <v>0</v>
      </c>
      <c r="K32" s="177">
        <f t="shared" ref="K32:K48" si="22">I32-E32</f>
        <v>-25</v>
      </c>
    </row>
    <row r="33" spans="1:17" x14ac:dyDescent="0.25">
      <c r="A33" s="6">
        <v>4020</v>
      </c>
      <c r="B33" s="17" t="s">
        <v>23</v>
      </c>
      <c r="C33" s="194">
        <v>650</v>
      </c>
      <c r="D33" s="177">
        <v>582</v>
      </c>
      <c r="E33" s="194">
        <v>600</v>
      </c>
      <c r="F33" s="47">
        <v>291</v>
      </c>
      <c r="G33" s="159">
        <v>660</v>
      </c>
      <c r="H33" s="177">
        <f t="shared" si="18"/>
        <v>-60</v>
      </c>
      <c r="I33" s="194">
        <v>1000</v>
      </c>
      <c r="J33" s="159">
        <f t="shared" si="21"/>
        <v>340</v>
      </c>
      <c r="K33" s="177">
        <f t="shared" si="22"/>
        <v>400</v>
      </c>
      <c r="L33" s="2" t="s">
        <v>325</v>
      </c>
    </row>
    <row r="34" spans="1:17" x14ac:dyDescent="0.25">
      <c r="A34" s="6">
        <v>4021</v>
      </c>
      <c r="B34" s="17" t="s">
        <v>95</v>
      </c>
      <c r="C34" s="194">
        <v>1850</v>
      </c>
      <c r="D34" s="177">
        <v>1872</v>
      </c>
      <c r="E34" s="194">
        <v>1900</v>
      </c>
      <c r="F34" s="47">
        <v>837</v>
      </c>
      <c r="G34" s="159">
        <v>1900</v>
      </c>
      <c r="H34" s="177">
        <f t="shared" si="18"/>
        <v>0</v>
      </c>
      <c r="I34" s="194">
        <v>2000</v>
      </c>
      <c r="J34" s="159">
        <f t="shared" si="21"/>
        <v>100</v>
      </c>
      <c r="K34" s="177">
        <f t="shared" si="22"/>
        <v>100</v>
      </c>
      <c r="Q34" s="3"/>
    </row>
    <row r="35" spans="1:17" x14ac:dyDescent="0.25">
      <c r="A35" s="6">
        <v>4022</v>
      </c>
      <c r="B35" s="17" t="s">
        <v>24</v>
      </c>
      <c r="C35" s="194">
        <v>1250</v>
      </c>
      <c r="D35" s="177">
        <v>873</v>
      </c>
      <c r="E35" s="194">
        <v>1000</v>
      </c>
      <c r="F35" s="47">
        <v>237</v>
      </c>
      <c r="G35" s="159">
        <v>650</v>
      </c>
      <c r="H35" s="177">
        <f t="shared" si="18"/>
        <v>350</v>
      </c>
      <c r="I35" s="194">
        <v>750</v>
      </c>
      <c r="J35" s="159">
        <f t="shared" si="21"/>
        <v>100</v>
      </c>
      <c r="K35" s="177">
        <f t="shared" si="22"/>
        <v>-250</v>
      </c>
      <c r="Q35" s="3"/>
    </row>
    <row r="36" spans="1:17" x14ac:dyDescent="0.25">
      <c r="A36" s="6">
        <v>4023</v>
      </c>
      <c r="B36" s="17" t="s">
        <v>25</v>
      </c>
      <c r="C36" s="194">
        <v>2500</v>
      </c>
      <c r="D36" s="180">
        <v>2945</v>
      </c>
      <c r="E36" s="194">
        <v>4500</v>
      </c>
      <c r="F36" s="47">
        <v>1852</v>
      </c>
      <c r="G36" s="159">
        <v>4500</v>
      </c>
      <c r="H36" s="177">
        <f t="shared" si="18"/>
        <v>0</v>
      </c>
      <c r="I36" s="194">
        <v>4500</v>
      </c>
      <c r="J36" s="159">
        <f t="shared" si="21"/>
        <v>0</v>
      </c>
      <c r="K36" s="177">
        <f t="shared" si="22"/>
        <v>0</v>
      </c>
      <c r="L36" s="2" t="s">
        <v>138</v>
      </c>
      <c r="Q36" s="3"/>
    </row>
    <row r="37" spans="1:17" x14ac:dyDescent="0.25">
      <c r="A37" s="6">
        <v>4024</v>
      </c>
      <c r="B37" s="17" t="s">
        <v>26</v>
      </c>
      <c r="C37" s="194">
        <v>3300</v>
      </c>
      <c r="D37" s="180">
        <v>3437</v>
      </c>
      <c r="E37" s="194">
        <v>4045</v>
      </c>
      <c r="F37" s="47">
        <v>3894</v>
      </c>
      <c r="G37" s="159">
        <v>3894</v>
      </c>
      <c r="H37" s="177">
        <f t="shared" si="18"/>
        <v>151</v>
      </c>
      <c r="I37" s="194">
        <v>5000</v>
      </c>
      <c r="J37" s="159">
        <f t="shared" si="21"/>
        <v>1106</v>
      </c>
      <c r="K37" s="177">
        <f t="shared" si="22"/>
        <v>955</v>
      </c>
      <c r="L37" s="2" t="s">
        <v>403</v>
      </c>
    </row>
    <row r="38" spans="1:17" x14ac:dyDescent="0.25">
      <c r="A38" s="6">
        <v>4025</v>
      </c>
      <c r="B38" s="17" t="s">
        <v>27</v>
      </c>
      <c r="C38" s="194">
        <v>3000</v>
      </c>
      <c r="D38" s="180">
        <v>2605</v>
      </c>
      <c r="E38" s="194">
        <v>2900</v>
      </c>
      <c r="F38" s="47">
        <v>0</v>
      </c>
      <c r="G38" s="159">
        <v>2900</v>
      </c>
      <c r="H38" s="177">
        <f t="shared" si="18"/>
        <v>0</v>
      </c>
      <c r="I38" s="194">
        <v>3200</v>
      </c>
      <c r="J38" s="159">
        <f t="shared" si="21"/>
        <v>300</v>
      </c>
      <c r="K38" s="177">
        <f t="shared" si="22"/>
        <v>300</v>
      </c>
      <c r="L38" s="2" t="s">
        <v>326</v>
      </c>
    </row>
    <row r="39" spans="1:17" x14ac:dyDescent="0.25">
      <c r="A39" s="6">
        <v>4031</v>
      </c>
      <c r="B39" s="17" t="s">
        <v>28</v>
      </c>
      <c r="C39" s="194">
        <v>250</v>
      </c>
      <c r="D39" s="181">
        <v>10</v>
      </c>
      <c r="E39" s="194">
        <v>250</v>
      </c>
      <c r="F39" s="47">
        <v>135</v>
      </c>
      <c r="G39" s="159">
        <v>200</v>
      </c>
      <c r="H39" s="177">
        <f t="shared" si="18"/>
        <v>50</v>
      </c>
      <c r="I39" s="194">
        <v>250</v>
      </c>
      <c r="J39" s="159">
        <f t="shared" si="21"/>
        <v>50</v>
      </c>
      <c r="K39" s="177">
        <f t="shared" si="22"/>
        <v>0</v>
      </c>
      <c r="Q39" s="3"/>
    </row>
    <row r="40" spans="1:17" x14ac:dyDescent="0.25">
      <c r="A40" s="6">
        <v>4032</v>
      </c>
      <c r="B40" s="17" t="s">
        <v>29</v>
      </c>
      <c r="C40" s="194">
        <v>1000</v>
      </c>
      <c r="D40" s="180">
        <v>1658</v>
      </c>
      <c r="E40" s="194">
        <v>1000</v>
      </c>
      <c r="F40" s="47">
        <v>0</v>
      </c>
      <c r="G40" s="159">
        <v>500</v>
      </c>
      <c r="H40" s="177">
        <f t="shared" si="18"/>
        <v>500</v>
      </c>
      <c r="I40" s="194">
        <v>500</v>
      </c>
      <c r="J40" s="159">
        <f t="shared" si="21"/>
        <v>0</v>
      </c>
      <c r="K40" s="177">
        <f t="shared" si="22"/>
        <v>-500</v>
      </c>
      <c r="L40" s="2" t="s">
        <v>328</v>
      </c>
      <c r="N40" s="1"/>
      <c r="O40" s="1"/>
      <c r="P40" s="1"/>
      <c r="Q40" s="158"/>
    </row>
    <row r="41" spans="1:17" x14ac:dyDescent="0.25">
      <c r="A41" s="6">
        <v>4041</v>
      </c>
      <c r="B41" s="17" t="s">
        <v>30</v>
      </c>
      <c r="C41" s="194">
        <v>50</v>
      </c>
      <c r="D41" s="181">
        <v>0</v>
      </c>
      <c r="E41" s="194">
        <v>50</v>
      </c>
      <c r="F41" s="47">
        <v>0</v>
      </c>
      <c r="G41" s="159">
        <v>0</v>
      </c>
      <c r="H41" s="177">
        <f t="shared" si="18"/>
        <v>50</v>
      </c>
      <c r="I41" s="194">
        <v>0</v>
      </c>
      <c r="J41" s="159">
        <f t="shared" si="21"/>
        <v>0</v>
      </c>
      <c r="K41" s="177">
        <f t="shared" si="22"/>
        <v>-50</v>
      </c>
      <c r="N41" s="1"/>
      <c r="O41" s="1"/>
      <c r="P41" s="1"/>
      <c r="Q41" s="158"/>
    </row>
    <row r="42" spans="1:17" x14ac:dyDescent="0.25">
      <c r="A42" s="6">
        <v>4043</v>
      </c>
      <c r="B42" s="17" t="s">
        <v>31</v>
      </c>
      <c r="C42" s="194">
        <v>2500</v>
      </c>
      <c r="D42" s="181">
        <v>605</v>
      </c>
      <c r="E42" s="194">
        <v>0</v>
      </c>
      <c r="F42" s="47">
        <v>345</v>
      </c>
      <c r="G42" s="159">
        <v>600</v>
      </c>
      <c r="H42" s="177">
        <f t="shared" si="18"/>
        <v>-600</v>
      </c>
      <c r="I42" s="194">
        <v>1000</v>
      </c>
      <c r="J42" s="159">
        <f t="shared" si="21"/>
        <v>400</v>
      </c>
      <c r="K42" s="177">
        <f t="shared" si="22"/>
        <v>1000</v>
      </c>
      <c r="L42" s="2" t="s">
        <v>353</v>
      </c>
      <c r="N42" s="1"/>
      <c r="O42" s="1"/>
      <c r="P42" s="1"/>
      <c r="Q42" s="158"/>
    </row>
    <row r="43" spans="1:17" x14ac:dyDescent="0.25">
      <c r="A43" s="6">
        <v>4055</v>
      </c>
      <c r="B43" s="17" t="s">
        <v>130</v>
      </c>
      <c r="C43" s="194">
        <v>200</v>
      </c>
      <c r="D43" s="181">
        <v>200</v>
      </c>
      <c r="E43" s="194">
        <v>200</v>
      </c>
      <c r="F43" s="47">
        <v>60</v>
      </c>
      <c r="G43" s="159">
        <v>200</v>
      </c>
      <c r="H43" s="177">
        <f t="shared" si="18"/>
        <v>0</v>
      </c>
      <c r="I43" s="194">
        <v>200</v>
      </c>
      <c r="J43" s="159">
        <f t="shared" si="21"/>
        <v>0</v>
      </c>
      <c r="K43" s="177">
        <f t="shared" si="22"/>
        <v>0</v>
      </c>
      <c r="N43" s="1"/>
      <c r="O43" s="1"/>
      <c r="P43" s="1"/>
      <c r="Q43" s="158"/>
    </row>
    <row r="44" spans="1:17" x14ac:dyDescent="0.25">
      <c r="A44" s="6">
        <v>4056</v>
      </c>
      <c r="B44" s="17" t="s">
        <v>32</v>
      </c>
      <c r="C44" s="194">
        <v>10000</v>
      </c>
      <c r="D44" s="180">
        <v>1113</v>
      </c>
      <c r="E44" s="194">
        <v>0</v>
      </c>
      <c r="F44" s="47">
        <v>0</v>
      </c>
      <c r="G44" s="159">
        <v>0</v>
      </c>
      <c r="H44" s="177">
        <f t="shared" si="18"/>
        <v>0</v>
      </c>
      <c r="I44" s="194">
        <v>2000</v>
      </c>
      <c r="J44" s="159">
        <f t="shared" si="21"/>
        <v>2000</v>
      </c>
      <c r="K44" s="177">
        <f t="shared" si="22"/>
        <v>2000</v>
      </c>
      <c r="L44" s="2" t="s">
        <v>321</v>
      </c>
      <c r="N44" s="1"/>
      <c r="O44" s="1"/>
      <c r="P44" s="1"/>
      <c r="Q44" s="1"/>
    </row>
    <row r="45" spans="1:17" x14ac:dyDescent="0.25">
      <c r="A45" s="6">
        <v>4057</v>
      </c>
      <c r="B45" s="17" t="s">
        <v>137</v>
      </c>
      <c r="C45" s="194">
        <v>1300</v>
      </c>
      <c r="D45" s="180">
        <v>1233</v>
      </c>
      <c r="E45" s="194">
        <v>1100</v>
      </c>
      <c r="F45" s="47">
        <v>0</v>
      </c>
      <c r="G45" s="159">
        <v>1400</v>
      </c>
      <c r="H45" s="177">
        <f t="shared" si="18"/>
        <v>-300</v>
      </c>
      <c r="I45" s="194">
        <v>1500</v>
      </c>
      <c r="J45" s="159">
        <f t="shared" si="21"/>
        <v>100</v>
      </c>
      <c r="K45" s="177">
        <f t="shared" si="22"/>
        <v>400</v>
      </c>
      <c r="L45" s="2" t="s">
        <v>327</v>
      </c>
      <c r="N45" s="1"/>
      <c r="O45" s="1"/>
      <c r="P45" s="1"/>
      <c r="Q45" s="1"/>
    </row>
    <row r="46" spans="1:17" x14ac:dyDescent="0.25">
      <c r="A46" s="6">
        <v>4058</v>
      </c>
      <c r="B46" s="17" t="s">
        <v>33</v>
      </c>
      <c r="C46" s="194">
        <v>2000</v>
      </c>
      <c r="D46" s="180">
        <v>1660</v>
      </c>
      <c r="E46" s="194">
        <v>1750</v>
      </c>
      <c r="F46" s="47">
        <v>150</v>
      </c>
      <c r="G46" s="159">
        <v>1750</v>
      </c>
      <c r="H46" s="177">
        <f t="shared" si="18"/>
        <v>0</v>
      </c>
      <c r="I46" s="194">
        <v>1750</v>
      </c>
      <c r="J46" s="159">
        <f t="shared" si="21"/>
        <v>0</v>
      </c>
      <c r="K46" s="177">
        <f t="shared" si="22"/>
        <v>0</v>
      </c>
    </row>
    <row r="47" spans="1:17" x14ac:dyDescent="0.25">
      <c r="A47" s="6">
        <v>4103</v>
      </c>
      <c r="B47" s="17" t="s">
        <v>85</v>
      </c>
      <c r="C47" s="194">
        <v>6000</v>
      </c>
      <c r="D47" s="177">
        <v>6000</v>
      </c>
      <c r="E47" s="194">
        <v>6000</v>
      </c>
      <c r="F47" s="47">
        <v>6000</v>
      </c>
      <c r="G47" s="159">
        <v>6000</v>
      </c>
      <c r="H47" s="177">
        <f t="shared" si="18"/>
        <v>0</v>
      </c>
      <c r="I47" s="194">
        <v>6000</v>
      </c>
      <c r="J47" s="159">
        <f t="shared" si="21"/>
        <v>0</v>
      </c>
      <c r="K47" s="177">
        <f t="shared" si="22"/>
        <v>0</v>
      </c>
    </row>
    <row r="48" spans="1:17" ht="21.75" thickBot="1" x14ac:dyDescent="0.3">
      <c r="A48" s="6"/>
      <c r="B48" s="17" t="s">
        <v>317</v>
      </c>
      <c r="C48" s="194">
        <v>0</v>
      </c>
      <c r="D48" s="177">
        <v>0</v>
      </c>
      <c r="E48" s="194">
        <v>0</v>
      </c>
      <c r="F48" s="47">
        <v>0</v>
      </c>
      <c r="G48" s="159">
        <v>0</v>
      </c>
      <c r="H48" s="177">
        <f t="shared" si="18"/>
        <v>0</v>
      </c>
      <c r="I48" s="194">
        <v>200</v>
      </c>
      <c r="J48" s="159">
        <f t="shared" si="21"/>
        <v>200</v>
      </c>
      <c r="K48" s="177">
        <f t="shared" si="22"/>
        <v>200</v>
      </c>
      <c r="L48" s="2" t="s">
        <v>318</v>
      </c>
    </row>
    <row r="49" spans="1:17" s="1" customFormat="1" ht="21.75" thickBot="1" x14ac:dyDescent="0.3">
      <c r="A49" s="8"/>
      <c r="B49" s="39" t="s">
        <v>19</v>
      </c>
      <c r="C49" s="195">
        <f>SUM(C31:C48)</f>
        <v>36475</v>
      </c>
      <c r="D49" s="178">
        <f t="shared" ref="D49:K49" si="23">SUM(D31:D48)</f>
        <v>25043</v>
      </c>
      <c r="E49" s="195">
        <f t="shared" si="23"/>
        <v>25720</v>
      </c>
      <c r="F49" s="160">
        <f t="shared" si="23"/>
        <v>14301</v>
      </c>
      <c r="G49" s="160">
        <f t="shared" si="23"/>
        <v>25404</v>
      </c>
      <c r="H49" s="178">
        <f t="shared" si="23"/>
        <v>316</v>
      </c>
      <c r="I49" s="195">
        <f t="shared" si="23"/>
        <v>30250</v>
      </c>
      <c r="J49" s="160">
        <f t="shared" si="23"/>
        <v>4846</v>
      </c>
      <c r="K49" s="178">
        <f t="shared" si="23"/>
        <v>4530</v>
      </c>
      <c r="N49" s="2"/>
      <c r="O49" s="2"/>
      <c r="P49" s="2"/>
      <c r="Q49" s="3"/>
    </row>
    <row r="50" spans="1:17" s="1" customFormat="1" x14ac:dyDescent="0.25">
      <c r="A50" s="8"/>
      <c r="B50" s="29"/>
      <c r="C50" s="198"/>
      <c r="D50" s="183"/>
      <c r="E50" s="198"/>
      <c r="F50" s="89"/>
      <c r="G50" s="89"/>
      <c r="H50" s="187"/>
      <c r="I50" s="198"/>
      <c r="J50" s="89"/>
      <c r="K50" s="183"/>
      <c r="N50" s="2"/>
      <c r="O50" s="2"/>
      <c r="P50" s="2"/>
      <c r="Q50" s="2"/>
    </row>
    <row r="51" spans="1:17" ht="21.75" thickBot="1" x14ac:dyDescent="0.3">
      <c r="A51" s="8">
        <v>102</v>
      </c>
      <c r="B51" s="8" t="s">
        <v>39</v>
      </c>
      <c r="C51" s="196"/>
      <c r="D51" s="179"/>
      <c r="E51" s="196"/>
      <c r="F51" s="5"/>
      <c r="G51" s="5"/>
      <c r="H51" s="179"/>
      <c r="I51" s="196"/>
      <c r="J51" s="5"/>
      <c r="K51" s="179"/>
    </row>
    <row r="52" spans="1:17" ht="21.75" thickTop="1" x14ac:dyDescent="0.25">
      <c r="A52" s="6">
        <v>4014</v>
      </c>
      <c r="B52" s="17" t="s">
        <v>41</v>
      </c>
      <c r="C52" s="205">
        <v>3000</v>
      </c>
      <c r="D52" s="206">
        <v>2007</v>
      </c>
      <c r="E52" s="205">
        <v>3000</v>
      </c>
      <c r="F52" s="209">
        <v>737</v>
      </c>
      <c r="G52" s="209">
        <v>3000</v>
      </c>
      <c r="H52" s="206">
        <f>E52-G52</f>
        <v>0</v>
      </c>
      <c r="I52" s="205">
        <v>3000</v>
      </c>
      <c r="J52" s="210">
        <f t="shared" ref="J52" si="24">I52-G52</f>
        <v>0</v>
      </c>
      <c r="K52" s="206">
        <f t="shared" ref="K52" si="25">I52-E52</f>
        <v>0</v>
      </c>
      <c r="L52" s="2" t="s">
        <v>154</v>
      </c>
      <c r="Q52" s="3"/>
    </row>
    <row r="53" spans="1:17" x14ac:dyDescent="0.25">
      <c r="A53" s="6">
        <v>4028</v>
      </c>
      <c r="B53" s="17" t="s">
        <v>42</v>
      </c>
      <c r="C53" s="194">
        <v>3500</v>
      </c>
      <c r="D53" s="177">
        <v>3457</v>
      </c>
      <c r="E53" s="194">
        <v>3500</v>
      </c>
      <c r="F53" s="47">
        <v>1626</v>
      </c>
      <c r="G53" s="159">
        <v>3500</v>
      </c>
      <c r="H53" s="177">
        <f t="shared" ref="H53:H60" si="26">E53-G53</f>
        <v>0</v>
      </c>
      <c r="I53" s="194">
        <v>3500</v>
      </c>
      <c r="J53" s="159">
        <f t="shared" ref="J53:J60" si="27">I53-G53</f>
        <v>0</v>
      </c>
      <c r="K53" s="177">
        <f t="shared" ref="K53:K60" si="28">I53-E53</f>
        <v>0</v>
      </c>
      <c r="Q53" s="3"/>
    </row>
    <row r="54" spans="1:17" x14ac:dyDescent="0.25">
      <c r="A54" s="6">
        <v>4030</v>
      </c>
      <c r="B54" s="6" t="s">
        <v>43</v>
      </c>
      <c r="C54" s="194">
        <v>420</v>
      </c>
      <c r="D54" s="177">
        <v>420</v>
      </c>
      <c r="E54" s="194">
        <v>420</v>
      </c>
      <c r="F54" s="47">
        <v>241</v>
      </c>
      <c r="G54" s="159">
        <v>500</v>
      </c>
      <c r="H54" s="177">
        <f t="shared" si="26"/>
        <v>-80</v>
      </c>
      <c r="I54" s="194">
        <v>500</v>
      </c>
      <c r="J54" s="159">
        <f t="shared" si="27"/>
        <v>0</v>
      </c>
      <c r="K54" s="177">
        <f t="shared" si="28"/>
        <v>80</v>
      </c>
      <c r="Q54" s="3"/>
    </row>
    <row r="55" spans="1:17" x14ac:dyDescent="0.25">
      <c r="A55" s="6">
        <v>4036</v>
      </c>
      <c r="B55" s="17" t="s">
        <v>44</v>
      </c>
      <c r="C55" s="194">
        <v>140</v>
      </c>
      <c r="D55" s="177">
        <v>152</v>
      </c>
      <c r="E55" s="194">
        <v>150</v>
      </c>
      <c r="F55" s="47">
        <v>97</v>
      </c>
      <c r="G55" s="159">
        <v>150</v>
      </c>
      <c r="H55" s="177">
        <f t="shared" si="26"/>
        <v>0</v>
      </c>
      <c r="I55" s="194">
        <v>200</v>
      </c>
      <c r="J55" s="159">
        <f t="shared" si="27"/>
        <v>50</v>
      </c>
      <c r="K55" s="177">
        <f t="shared" si="28"/>
        <v>50</v>
      </c>
    </row>
    <row r="56" spans="1:17" x14ac:dyDescent="0.25">
      <c r="A56" s="6">
        <v>4036</v>
      </c>
      <c r="B56" s="17" t="s">
        <v>45</v>
      </c>
      <c r="C56" s="194">
        <v>2000</v>
      </c>
      <c r="D56" s="177">
        <v>2842</v>
      </c>
      <c r="E56" s="194">
        <v>2000</v>
      </c>
      <c r="F56" s="47">
        <v>951</v>
      </c>
      <c r="G56" s="159">
        <v>2000</v>
      </c>
      <c r="H56" s="177">
        <f t="shared" si="26"/>
        <v>0</v>
      </c>
      <c r="I56" s="194">
        <v>2000</v>
      </c>
      <c r="J56" s="159">
        <f t="shared" si="27"/>
        <v>0</v>
      </c>
      <c r="K56" s="177">
        <f t="shared" si="28"/>
        <v>0</v>
      </c>
      <c r="L56" s="2" t="s">
        <v>322</v>
      </c>
      <c r="N56" s="1"/>
      <c r="O56" s="1"/>
      <c r="P56" s="1"/>
      <c r="Q56" s="158"/>
    </row>
    <row r="57" spans="1:17" x14ac:dyDescent="0.25">
      <c r="A57" s="6">
        <v>4036</v>
      </c>
      <c r="B57" s="17" t="s">
        <v>161</v>
      </c>
      <c r="C57" s="194">
        <v>3000</v>
      </c>
      <c r="D57" s="177">
        <v>3000</v>
      </c>
      <c r="E57" s="194">
        <v>3000</v>
      </c>
      <c r="F57" s="47">
        <v>3000</v>
      </c>
      <c r="G57" s="159">
        <v>3000</v>
      </c>
      <c r="H57" s="177">
        <f t="shared" si="26"/>
        <v>0</v>
      </c>
      <c r="I57" s="194">
        <v>1500</v>
      </c>
      <c r="J57" s="159">
        <f t="shared" si="27"/>
        <v>-1500</v>
      </c>
      <c r="K57" s="177">
        <f t="shared" si="28"/>
        <v>-1500</v>
      </c>
      <c r="L57" s="2" t="s">
        <v>323</v>
      </c>
    </row>
    <row r="58" spans="1:17" x14ac:dyDescent="0.25">
      <c r="A58" s="6">
        <v>4018</v>
      </c>
      <c r="B58" s="17" t="s">
        <v>82</v>
      </c>
      <c r="C58" s="194">
        <v>0</v>
      </c>
      <c r="D58" s="177">
        <v>0</v>
      </c>
      <c r="E58" s="194">
        <v>1000</v>
      </c>
      <c r="F58" s="47">
        <v>554</v>
      </c>
      <c r="G58" s="159">
        <v>1000</v>
      </c>
      <c r="H58" s="177">
        <f t="shared" si="26"/>
        <v>0</v>
      </c>
      <c r="I58" s="194">
        <v>1000</v>
      </c>
      <c r="J58" s="159">
        <f t="shared" si="27"/>
        <v>0</v>
      </c>
      <c r="K58" s="177">
        <f t="shared" si="28"/>
        <v>0</v>
      </c>
    </row>
    <row r="59" spans="1:17" ht="21.75" thickBot="1" x14ac:dyDescent="0.3">
      <c r="A59" s="6">
        <v>4135</v>
      </c>
      <c r="B59" s="17" t="s">
        <v>46</v>
      </c>
      <c r="C59" s="200">
        <v>250</v>
      </c>
      <c r="D59" s="185">
        <v>214</v>
      </c>
      <c r="E59" s="200">
        <v>300</v>
      </c>
      <c r="F59" s="172">
        <v>100</v>
      </c>
      <c r="G59" s="171">
        <v>250</v>
      </c>
      <c r="H59" s="185">
        <f t="shared" si="26"/>
        <v>50</v>
      </c>
      <c r="I59" s="200">
        <v>250</v>
      </c>
      <c r="J59" s="171">
        <f t="shared" si="27"/>
        <v>0</v>
      </c>
      <c r="K59" s="185">
        <f t="shared" si="28"/>
        <v>-50</v>
      </c>
    </row>
    <row r="60" spans="1:17" s="1" customFormat="1" ht="21.75" thickBot="1" x14ac:dyDescent="0.3">
      <c r="A60" s="8"/>
      <c r="B60" s="39" t="s">
        <v>19</v>
      </c>
      <c r="C60" s="195">
        <f t="shared" ref="C60:I60" si="29">SUM(C52:C59)</f>
        <v>12310</v>
      </c>
      <c r="D60" s="178">
        <f t="shared" si="29"/>
        <v>12092</v>
      </c>
      <c r="E60" s="195">
        <f t="shared" si="29"/>
        <v>13370</v>
      </c>
      <c r="F60" s="160">
        <f t="shared" si="29"/>
        <v>7306</v>
      </c>
      <c r="G60" s="160">
        <f t="shared" si="29"/>
        <v>13400</v>
      </c>
      <c r="H60" s="178">
        <f t="shared" si="26"/>
        <v>-30</v>
      </c>
      <c r="I60" s="195">
        <f t="shared" si="29"/>
        <v>11950</v>
      </c>
      <c r="J60" s="160">
        <f t="shared" si="27"/>
        <v>-1450</v>
      </c>
      <c r="K60" s="178">
        <f t="shared" si="28"/>
        <v>-1420</v>
      </c>
      <c r="N60" s="2"/>
      <c r="O60" s="2"/>
      <c r="P60" s="2"/>
      <c r="Q60" s="3"/>
    </row>
    <row r="61" spans="1:17" ht="19.149999999999999" customHeight="1" thickBot="1" x14ac:dyDescent="0.3">
      <c r="A61" s="6">
        <v>103</v>
      </c>
      <c r="B61" s="6" t="s">
        <v>47</v>
      </c>
      <c r="C61" s="196"/>
      <c r="D61" s="179"/>
      <c r="E61" s="196"/>
      <c r="F61" s="5"/>
      <c r="G61" s="5"/>
      <c r="H61" s="179"/>
      <c r="I61" s="196"/>
      <c r="J61" s="5"/>
      <c r="K61" s="179"/>
      <c r="Q61" s="3"/>
    </row>
    <row r="62" spans="1:17" ht="21.75" thickTop="1" x14ac:dyDescent="0.25">
      <c r="A62" s="6">
        <v>4037</v>
      </c>
      <c r="B62" s="17" t="s">
        <v>216</v>
      </c>
      <c r="C62" s="205">
        <v>14500</v>
      </c>
      <c r="D62" s="206">
        <v>13555</v>
      </c>
      <c r="E62" s="230">
        <v>14500</v>
      </c>
      <c r="F62" s="209">
        <v>6780</v>
      </c>
      <c r="G62" s="210">
        <v>14500</v>
      </c>
      <c r="H62" s="206">
        <f>E62-G62</f>
        <v>0</v>
      </c>
      <c r="I62" s="230">
        <v>14500</v>
      </c>
      <c r="J62" s="210">
        <f t="shared" ref="J62" si="30">I62-G62</f>
        <v>0</v>
      </c>
      <c r="K62" s="206">
        <f t="shared" ref="K62" si="31">I62-E62</f>
        <v>0</v>
      </c>
    </row>
    <row r="63" spans="1:17" x14ac:dyDescent="0.25">
      <c r="A63" s="6">
        <v>4144</v>
      </c>
      <c r="B63" s="6" t="s">
        <v>262</v>
      </c>
      <c r="C63" s="194">
        <v>500</v>
      </c>
      <c r="D63" s="177">
        <v>0</v>
      </c>
      <c r="E63" s="245">
        <v>500</v>
      </c>
      <c r="F63" s="47">
        <v>0</v>
      </c>
      <c r="G63" s="159">
        <v>0</v>
      </c>
      <c r="H63" s="177">
        <f t="shared" ref="H63:H70" si="32">E63-G63</f>
        <v>500</v>
      </c>
      <c r="I63" s="245">
        <v>500</v>
      </c>
      <c r="J63" s="159">
        <f t="shared" ref="J63:J70" si="33">I63-G63</f>
        <v>500</v>
      </c>
      <c r="K63" s="177">
        <f t="shared" ref="K63:K70" si="34">I63-E63</f>
        <v>0</v>
      </c>
      <c r="L63" s="2" t="s">
        <v>352</v>
      </c>
    </row>
    <row r="64" spans="1:17" x14ac:dyDescent="0.25">
      <c r="A64" s="6">
        <v>4037</v>
      </c>
      <c r="B64" s="17" t="s">
        <v>49</v>
      </c>
      <c r="C64" s="194">
        <v>1000</v>
      </c>
      <c r="D64" s="177">
        <v>119</v>
      </c>
      <c r="E64" s="245">
        <v>500</v>
      </c>
      <c r="F64" s="47">
        <v>0</v>
      </c>
      <c r="G64" s="159">
        <v>125</v>
      </c>
      <c r="H64" s="177">
        <f t="shared" si="32"/>
        <v>375</v>
      </c>
      <c r="I64" s="245">
        <v>250</v>
      </c>
      <c r="J64" s="159">
        <f t="shared" si="33"/>
        <v>125</v>
      </c>
      <c r="K64" s="177">
        <f t="shared" si="34"/>
        <v>-250</v>
      </c>
      <c r="Q64" s="3"/>
    </row>
    <row r="65" spans="1:17" x14ac:dyDescent="0.25">
      <c r="A65" s="6">
        <v>4037</v>
      </c>
      <c r="B65" s="6" t="s">
        <v>50</v>
      </c>
      <c r="C65" s="194">
        <v>4500</v>
      </c>
      <c r="D65" s="177">
        <v>4808</v>
      </c>
      <c r="E65" s="245">
        <v>4500</v>
      </c>
      <c r="F65" s="47">
        <v>1560</v>
      </c>
      <c r="G65" s="159">
        <v>4500</v>
      </c>
      <c r="H65" s="177">
        <f t="shared" si="32"/>
        <v>0</v>
      </c>
      <c r="I65" s="245">
        <v>0</v>
      </c>
      <c r="J65" s="159">
        <f t="shared" si="33"/>
        <v>-4500</v>
      </c>
      <c r="K65" s="177">
        <f t="shared" si="34"/>
        <v>-4500</v>
      </c>
      <c r="L65" s="2" t="s">
        <v>131</v>
      </c>
      <c r="Q65" s="3"/>
    </row>
    <row r="66" spans="1:17" x14ac:dyDescent="0.25">
      <c r="A66" s="6">
        <v>4037</v>
      </c>
      <c r="B66" s="17" t="s">
        <v>51</v>
      </c>
      <c r="C66" s="194">
        <v>3000</v>
      </c>
      <c r="D66" s="177">
        <v>1288</v>
      </c>
      <c r="E66" s="245">
        <v>4000</v>
      </c>
      <c r="F66" s="47">
        <v>1320</v>
      </c>
      <c r="G66" s="159">
        <v>4000</v>
      </c>
      <c r="H66" s="177">
        <f t="shared" si="32"/>
        <v>0</v>
      </c>
      <c r="I66" s="245">
        <v>4000</v>
      </c>
      <c r="J66" s="159">
        <f t="shared" si="33"/>
        <v>0</v>
      </c>
      <c r="K66" s="177">
        <f t="shared" si="34"/>
        <v>0</v>
      </c>
      <c r="L66" s="2" t="s">
        <v>332</v>
      </c>
      <c r="M66" s="2" t="s">
        <v>305</v>
      </c>
      <c r="Q66" s="3"/>
    </row>
    <row r="67" spans="1:17" x14ac:dyDescent="0.25">
      <c r="A67" s="6">
        <v>4035</v>
      </c>
      <c r="B67" s="17" t="s">
        <v>116</v>
      </c>
      <c r="C67" s="194">
        <v>2500</v>
      </c>
      <c r="D67" s="177">
        <v>1799</v>
      </c>
      <c r="E67" s="245">
        <v>2500</v>
      </c>
      <c r="F67" s="47">
        <v>736</v>
      </c>
      <c r="G67" s="159">
        <v>2500</v>
      </c>
      <c r="H67" s="177">
        <f t="shared" si="32"/>
        <v>0</v>
      </c>
      <c r="I67" s="245">
        <v>2500</v>
      </c>
      <c r="J67" s="159">
        <f t="shared" si="33"/>
        <v>0</v>
      </c>
      <c r="K67" s="177">
        <f t="shared" si="34"/>
        <v>0</v>
      </c>
      <c r="L67" s="2" t="s">
        <v>356</v>
      </c>
    </row>
    <row r="68" spans="1:17" x14ac:dyDescent="0.25">
      <c r="A68" s="7">
        <v>4037</v>
      </c>
      <c r="B68" s="17" t="s">
        <v>217</v>
      </c>
      <c r="C68" s="194">
        <v>0</v>
      </c>
      <c r="D68" s="177">
        <v>959.22</v>
      </c>
      <c r="E68" s="245">
        <v>5800</v>
      </c>
      <c r="F68" s="47">
        <v>2558</v>
      </c>
      <c r="G68" s="159">
        <v>5800</v>
      </c>
      <c r="H68" s="177">
        <f t="shared" si="32"/>
        <v>0</v>
      </c>
      <c r="I68" s="245">
        <v>5800</v>
      </c>
      <c r="J68" s="159">
        <f t="shared" si="33"/>
        <v>0</v>
      </c>
      <c r="K68" s="177">
        <f t="shared" si="34"/>
        <v>0</v>
      </c>
      <c r="M68" s="2" t="s">
        <v>306</v>
      </c>
    </row>
    <row r="69" spans="1:17" ht="21.75" thickBot="1" x14ac:dyDescent="0.3">
      <c r="A69" s="7">
        <v>4128</v>
      </c>
      <c r="B69" s="17" t="s">
        <v>238</v>
      </c>
      <c r="C69" s="207">
        <v>0</v>
      </c>
      <c r="D69" s="208">
        <v>0</v>
      </c>
      <c r="E69" s="231">
        <v>6000</v>
      </c>
      <c r="F69" s="211">
        <v>574</v>
      </c>
      <c r="G69" s="212">
        <v>6000</v>
      </c>
      <c r="H69" s="208">
        <f t="shared" si="32"/>
        <v>0</v>
      </c>
      <c r="I69" s="231">
        <v>6000</v>
      </c>
      <c r="J69" s="212">
        <f t="shared" si="33"/>
        <v>0</v>
      </c>
      <c r="K69" s="208">
        <f t="shared" si="34"/>
        <v>0</v>
      </c>
      <c r="L69" s="2" t="s">
        <v>331</v>
      </c>
      <c r="Q69" s="3"/>
    </row>
    <row r="70" spans="1:17" s="1" customFormat="1" ht="22.5" thickTop="1" thickBot="1" x14ac:dyDescent="0.3">
      <c r="A70" s="8"/>
      <c r="B70" s="39" t="s">
        <v>19</v>
      </c>
      <c r="C70" s="197">
        <f t="shared" ref="C70:I70" si="35">SUM(C62:C69)</f>
        <v>26000</v>
      </c>
      <c r="D70" s="182">
        <f t="shared" si="35"/>
        <v>22528.22</v>
      </c>
      <c r="E70" s="197">
        <f t="shared" si="35"/>
        <v>38300</v>
      </c>
      <c r="F70" s="161">
        <f t="shared" si="35"/>
        <v>13528</v>
      </c>
      <c r="G70" s="161">
        <f t="shared" si="35"/>
        <v>37425</v>
      </c>
      <c r="H70" s="182">
        <f t="shared" si="32"/>
        <v>875</v>
      </c>
      <c r="I70" s="37">
        <f t="shared" si="35"/>
        <v>33550</v>
      </c>
      <c r="J70" s="161">
        <f t="shared" si="33"/>
        <v>-3875</v>
      </c>
      <c r="K70" s="182">
        <f t="shared" si="34"/>
        <v>-4750</v>
      </c>
      <c r="N70" s="2"/>
      <c r="O70" s="2"/>
      <c r="P70" s="2"/>
      <c r="Q70" s="3"/>
    </row>
    <row r="71" spans="1:17" ht="21.75" thickBot="1" x14ac:dyDescent="0.3">
      <c r="A71" s="8">
        <v>104</v>
      </c>
      <c r="B71" s="8" t="s">
        <v>35</v>
      </c>
      <c r="C71" s="196"/>
      <c r="D71" s="179"/>
      <c r="E71" s="196"/>
      <c r="F71" s="5"/>
      <c r="G71" s="5"/>
      <c r="H71" s="179"/>
      <c r="I71" s="196"/>
      <c r="J71" s="5"/>
      <c r="K71" s="179"/>
    </row>
    <row r="72" spans="1:17" ht="21.75" thickTop="1" x14ac:dyDescent="0.25">
      <c r="A72" s="6">
        <v>4029</v>
      </c>
      <c r="B72" s="17" t="s">
        <v>36</v>
      </c>
      <c r="C72" s="205">
        <v>6000</v>
      </c>
      <c r="D72" s="206">
        <v>6000</v>
      </c>
      <c r="E72" s="205">
        <v>6000</v>
      </c>
      <c r="F72" s="209">
        <v>161</v>
      </c>
      <c r="G72" s="210">
        <v>6000</v>
      </c>
      <c r="H72" s="206">
        <f>E72-G72</f>
        <v>0</v>
      </c>
      <c r="I72" s="205">
        <v>6000</v>
      </c>
      <c r="J72" s="210">
        <f>I72-G72</f>
        <v>0</v>
      </c>
      <c r="K72" s="206">
        <f>I72-E72</f>
        <v>0</v>
      </c>
      <c r="N72" s="1"/>
      <c r="O72" s="1"/>
      <c r="P72" s="1"/>
      <c r="Q72" s="158"/>
    </row>
    <row r="73" spans="1:17" x14ac:dyDescent="0.25">
      <c r="A73" s="6">
        <v>4033</v>
      </c>
      <c r="B73" s="17" t="s">
        <v>102</v>
      </c>
      <c r="C73" s="194">
        <v>750</v>
      </c>
      <c r="D73" s="177">
        <v>105</v>
      </c>
      <c r="E73" s="194">
        <v>750</v>
      </c>
      <c r="F73" s="47">
        <v>355</v>
      </c>
      <c r="G73" s="159">
        <v>750</v>
      </c>
      <c r="H73" s="177">
        <f t="shared" ref="H73:H77" si="36">E73-G73</f>
        <v>0</v>
      </c>
      <c r="I73" s="194">
        <v>750</v>
      </c>
      <c r="J73" s="159">
        <f>I73-G73</f>
        <v>0</v>
      </c>
      <c r="K73" s="177">
        <f t="shared" ref="K73:K77" si="37">I73-E73</f>
        <v>0</v>
      </c>
      <c r="N73" s="1"/>
      <c r="O73" s="1"/>
      <c r="P73" s="1"/>
      <c r="Q73" s="158"/>
    </row>
    <row r="74" spans="1:17" x14ac:dyDescent="0.25">
      <c r="A74" s="6">
        <v>4044</v>
      </c>
      <c r="B74" s="17" t="s">
        <v>162</v>
      </c>
      <c r="C74" s="194">
        <v>400</v>
      </c>
      <c r="D74" s="177">
        <v>3</v>
      </c>
      <c r="E74" s="194">
        <v>400</v>
      </c>
      <c r="F74" s="47">
        <v>0</v>
      </c>
      <c r="G74" s="159">
        <v>250</v>
      </c>
      <c r="H74" s="177">
        <f t="shared" si="36"/>
        <v>150</v>
      </c>
      <c r="I74" s="194">
        <v>400</v>
      </c>
      <c r="J74" s="159">
        <f>I74-G74</f>
        <v>150</v>
      </c>
      <c r="K74" s="177">
        <f t="shared" si="37"/>
        <v>0</v>
      </c>
      <c r="M74" s="2" t="s">
        <v>171</v>
      </c>
    </row>
    <row r="75" spans="1:17" x14ac:dyDescent="0.25">
      <c r="A75" s="6">
        <v>4072</v>
      </c>
      <c r="B75" s="17" t="s">
        <v>37</v>
      </c>
      <c r="C75" s="194">
        <v>1500</v>
      </c>
      <c r="D75" s="177">
        <v>727</v>
      </c>
      <c r="E75" s="194">
        <v>1500</v>
      </c>
      <c r="F75" s="47">
        <v>0</v>
      </c>
      <c r="G75" s="159">
        <v>1900</v>
      </c>
      <c r="H75" s="177">
        <f t="shared" si="36"/>
        <v>-400</v>
      </c>
      <c r="I75" s="194">
        <v>2500</v>
      </c>
      <c r="J75" s="159">
        <f>I75-G75</f>
        <v>600</v>
      </c>
      <c r="K75" s="177">
        <f t="shared" si="37"/>
        <v>1000</v>
      </c>
      <c r="M75" s="2" t="s">
        <v>307</v>
      </c>
    </row>
    <row r="76" spans="1:17" ht="21.75" thickBot="1" x14ac:dyDescent="0.3">
      <c r="A76" s="6">
        <v>4136</v>
      </c>
      <c r="B76" s="17" t="s">
        <v>38</v>
      </c>
      <c r="C76" s="207">
        <v>50</v>
      </c>
      <c r="D76" s="208">
        <v>21</v>
      </c>
      <c r="E76" s="207">
        <v>50</v>
      </c>
      <c r="F76" s="211">
        <v>25</v>
      </c>
      <c r="G76" s="212">
        <v>25</v>
      </c>
      <c r="H76" s="208">
        <f t="shared" si="36"/>
        <v>25</v>
      </c>
      <c r="I76" s="207">
        <v>25</v>
      </c>
      <c r="J76" s="212">
        <f>I76-G76</f>
        <v>0</v>
      </c>
      <c r="K76" s="208">
        <f t="shared" si="37"/>
        <v>-25</v>
      </c>
      <c r="Q76" s="3"/>
    </row>
    <row r="77" spans="1:17" s="1" customFormat="1" ht="22.5" thickTop="1" thickBot="1" x14ac:dyDescent="0.3">
      <c r="A77" s="8"/>
      <c r="B77" s="39" t="s">
        <v>19</v>
      </c>
      <c r="C77" s="197">
        <f>SUM(C72:C76)</f>
        <v>8700</v>
      </c>
      <c r="D77" s="182">
        <f t="shared" ref="D77:J77" si="38">SUM(D72:D76)</f>
        <v>6856</v>
      </c>
      <c r="E77" s="197">
        <f t="shared" si="38"/>
        <v>8700</v>
      </c>
      <c r="F77" s="161">
        <f t="shared" si="38"/>
        <v>541</v>
      </c>
      <c r="G77" s="161">
        <f t="shared" si="38"/>
        <v>8925</v>
      </c>
      <c r="H77" s="182">
        <f t="shared" si="36"/>
        <v>-225</v>
      </c>
      <c r="I77" s="197">
        <f t="shared" si="38"/>
        <v>9675</v>
      </c>
      <c r="J77" s="161">
        <f t="shared" si="38"/>
        <v>750</v>
      </c>
      <c r="K77" s="182">
        <f t="shared" si="37"/>
        <v>975</v>
      </c>
      <c r="N77" s="2"/>
      <c r="O77" s="2"/>
      <c r="P77" s="2"/>
      <c r="Q77" s="3"/>
    </row>
    <row r="78" spans="1:17" ht="21.75" thickBot="1" x14ac:dyDescent="0.3">
      <c r="A78" s="8">
        <v>106</v>
      </c>
      <c r="B78" s="8" t="s">
        <v>54</v>
      </c>
      <c r="C78" s="196"/>
      <c r="D78" s="179"/>
      <c r="E78" s="196"/>
      <c r="F78" s="5"/>
      <c r="G78" s="5"/>
      <c r="H78" s="179"/>
      <c r="I78" s="196"/>
      <c r="J78" s="5"/>
      <c r="K78" s="179"/>
    </row>
    <row r="79" spans="1:17" ht="21.75" thickTop="1" x14ac:dyDescent="0.25">
      <c r="A79" s="6">
        <v>4053</v>
      </c>
      <c r="B79" s="17" t="s">
        <v>55</v>
      </c>
      <c r="C79" s="205">
        <v>1975</v>
      </c>
      <c r="D79" s="206">
        <v>1975</v>
      </c>
      <c r="E79" s="205">
        <v>1975</v>
      </c>
      <c r="F79" s="209">
        <v>1017</v>
      </c>
      <c r="G79" s="210">
        <v>2055</v>
      </c>
      <c r="H79" s="206">
        <f>E79-G79</f>
        <v>-80</v>
      </c>
      <c r="I79" s="224">
        <v>2140</v>
      </c>
      <c r="J79" s="225">
        <f t="shared" ref="J79" si="39">I79-G79</f>
        <v>85</v>
      </c>
      <c r="K79" s="226">
        <f t="shared" ref="K79" si="40">I79-E79</f>
        <v>165</v>
      </c>
      <c r="Q79" s="3"/>
    </row>
    <row r="80" spans="1:17" x14ac:dyDescent="0.25">
      <c r="A80" s="6">
        <v>4053</v>
      </c>
      <c r="B80" s="17" t="s">
        <v>372</v>
      </c>
      <c r="C80" s="241">
        <v>0</v>
      </c>
      <c r="D80" s="242">
        <v>0</v>
      </c>
      <c r="E80" s="241">
        <v>0</v>
      </c>
      <c r="F80" s="243">
        <v>0</v>
      </c>
      <c r="G80" s="244">
        <v>0</v>
      </c>
      <c r="H80" s="242">
        <f t="shared" ref="H80:H85" si="41">E80-G80</f>
        <v>0</v>
      </c>
      <c r="I80" s="106">
        <v>7500</v>
      </c>
      <c r="J80" s="9">
        <f t="shared" ref="J80:J85" si="42">I80-G80</f>
        <v>7500</v>
      </c>
      <c r="K80" s="113">
        <f t="shared" ref="K80:K85" si="43">I80-E80</f>
        <v>7500</v>
      </c>
      <c r="Q80" s="3"/>
    </row>
    <row r="81" spans="1:17" x14ac:dyDescent="0.25">
      <c r="A81" s="6">
        <v>4053</v>
      </c>
      <c r="B81" s="17" t="s">
        <v>140</v>
      </c>
      <c r="C81" s="194">
        <v>5500</v>
      </c>
      <c r="D81" s="177">
        <v>5500</v>
      </c>
      <c r="E81" s="194">
        <v>5500</v>
      </c>
      <c r="F81" s="47">
        <v>5500</v>
      </c>
      <c r="G81" s="159">
        <v>5500</v>
      </c>
      <c r="H81" s="177">
        <f t="shared" si="41"/>
        <v>0</v>
      </c>
      <c r="I81" s="106">
        <v>8000</v>
      </c>
      <c r="J81" s="9">
        <f t="shared" si="42"/>
        <v>2500</v>
      </c>
      <c r="K81" s="113">
        <f t="shared" si="43"/>
        <v>2500</v>
      </c>
      <c r="L81" s="2" t="s">
        <v>329</v>
      </c>
    </row>
    <row r="82" spans="1:17" x14ac:dyDescent="0.25">
      <c r="A82" s="6">
        <v>4054</v>
      </c>
      <c r="B82" s="17" t="s">
        <v>56</v>
      </c>
      <c r="C82" s="194">
        <v>11460</v>
      </c>
      <c r="D82" s="177">
        <v>11457</v>
      </c>
      <c r="E82" s="194">
        <v>11650</v>
      </c>
      <c r="F82" s="47">
        <v>5699</v>
      </c>
      <c r="G82" s="159">
        <v>11400</v>
      </c>
      <c r="H82" s="177">
        <f t="shared" si="41"/>
        <v>250</v>
      </c>
      <c r="I82" s="106">
        <v>11295</v>
      </c>
      <c r="J82" s="9">
        <f t="shared" si="42"/>
        <v>-105</v>
      </c>
      <c r="K82" s="113">
        <f t="shared" si="43"/>
        <v>-355</v>
      </c>
      <c r="Q82" s="3"/>
    </row>
    <row r="83" spans="1:17" x14ac:dyDescent="0.25">
      <c r="A83" s="6">
        <v>4120</v>
      </c>
      <c r="B83" s="17" t="s">
        <v>54</v>
      </c>
      <c r="C83" s="194">
        <v>500</v>
      </c>
      <c r="D83" s="177">
        <v>409</v>
      </c>
      <c r="E83" s="194">
        <v>500</v>
      </c>
      <c r="F83" s="47">
        <v>0</v>
      </c>
      <c r="G83" s="159">
        <v>150</v>
      </c>
      <c r="H83" s="177">
        <f t="shared" si="41"/>
        <v>350</v>
      </c>
      <c r="I83" s="106">
        <v>500</v>
      </c>
      <c r="J83" s="9">
        <f t="shared" si="42"/>
        <v>350</v>
      </c>
      <c r="K83" s="113">
        <f t="shared" si="43"/>
        <v>0</v>
      </c>
      <c r="Q83" s="3"/>
    </row>
    <row r="84" spans="1:17" ht="21.75" thickBot="1" x14ac:dyDescent="0.3">
      <c r="A84" s="7">
        <v>4128</v>
      </c>
      <c r="B84" s="18" t="s">
        <v>110</v>
      </c>
      <c r="C84" s="207">
        <v>4000</v>
      </c>
      <c r="D84" s="208">
        <v>0</v>
      </c>
      <c r="E84" s="207">
        <v>2500</v>
      </c>
      <c r="F84" s="211">
        <v>0</v>
      </c>
      <c r="G84" s="212">
        <v>2500</v>
      </c>
      <c r="H84" s="208">
        <f t="shared" si="41"/>
        <v>0</v>
      </c>
      <c r="I84" s="227">
        <v>10000</v>
      </c>
      <c r="J84" s="228">
        <f t="shared" si="42"/>
        <v>7500</v>
      </c>
      <c r="K84" s="229">
        <f t="shared" si="43"/>
        <v>7500</v>
      </c>
      <c r="L84" s="2" t="s">
        <v>348</v>
      </c>
      <c r="Q84" s="3"/>
    </row>
    <row r="85" spans="1:17" s="1" customFormat="1" ht="22.5" thickTop="1" thickBot="1" x14ac:dyDescent="0.3">
      <c r="A85" s="8"/>
      <c r="B85" s="39" t="s">
        <v>19</v>
      </c>
      <c r="C85" s="197">
        <f t="shared" ref="C85:I85" si="44">SUM(C79:C84)</f>
        <v>23435</v>
      </c>
      <c r="D85" s="182">
        <f t="shared" si="44"/>
        <v>19341</v>
      </c>
      <c r="E85" s="197">
        <f t="shared" si="44"/>
        <v>22125</v>
      </c>
      <c r="F85" s="161">
        <f t="shared" si="44"/>
        <v>12216</v>
      </c>
      <c r="G85" s="161">
        <f t="shared" si="44"/>
        <v>21605</v>
      </c>
      <c r="H85" s="182">
        <f t="shared" si="41"/>
        <v>520</v>
      </c>
      <c r="I85" s="197">
        <f t="shared" si="44"/>
        <v>39435</v>
      </c>
      <c r="J85" s="161">
        <f t="shared" si="42"/>
        <v>17830</v>
      </c>
      <c r="K85" s="182">
        <f t="shared" si="43"/>
        <v>17310</v>
      </c>
      <c r="N85" s="2"/>
      <c r="O85" s="2"/>
      <c r="P85" s="2"/>
      <c r="Q85" s="3"/>
    </row>
    <row r="86" spans="1:17" ht="21.75" thickBot="1" x14ac:dyDescent="0.3">
      <c r="A86" s="8">
        <v>114</v>
      </c>
      <c r="B86" s="8" t="s">
        <v>58</v>
      </c>
      <c r="C86" s="196"/>
      <c r="D86" s="179"/>
      <c r="E86" s="196"/>
      <c r="F86" s="5"/>
      <c r="G86" s="5"/>
      <c r="H86" s="179"/>
      <c r="I86" s="196"/>
      <c r="J86" s="5"/>
      <c r="K86" s="179"/>
      <c r="Q86" s="3"/>
    </row>
    <row r="87" spans="1:17" ht="21.75" thickTop="1" x14ac:dyDescent="0.25">
      <c r="A87" s="6">
        <v>4068</v>
      </c>
      <c r="B87" s="17" t="s">
        <v>59</v>
      </c>
      <c r="C87" s="205">
        <v>850</v>
      </c>
      <c r="D87" s="206">
        <v>850</v>
      </c>
      <c r="E87" s="205">
        <v>850</v>
      </c>
      <c r="F87" s="209">
        <v>0</v>
      </c>
      <c r="G87" s="210">
        <v>850</v>
      </c>
      <c r="H87" s="206">
        <f>E87-G87</f>
        <v>0</v>
      </c>
      <c r="I87" s="199">
        <v>850</v>
      </c>
      <c r="J87" s="169">
        <f t="shared" ref="J87" si="45">I87-G87</f>
        <v>0</v>
      </c>
      <c r="K87" s="184">
        <f t="shared" ref="K87" si="46">I87-E87</f>
        <v>0</v>
      </c>
      <c r="Q87" s="3"/>
    </row>
    <row r="88" spans="1:17" x14ac:dyDescent="0.25">
      <c r="A88" s="6">
        <v>4070</v>
      </c>
      <c r="B88" s="17" t="s">
        <v>60</v>
      </c>
      <c r="C88" s="194">
        <v>500</v>
      </c>
      <c r="D88" s="177">
        <v>0</v>
      </c>
      <c r="E88" s="194">
        <v>500</v>
      </c>
      <c r="F88" s="47">
        <v>0</v>
      </c>
      <c r="G88" s="20">
        <v>0</v>
      </c>
      <c r="H88" s="177">
        <f t="shared" ref="H88:H96" si="47">E88-G88</f>
        <v>500</v>
      </c>
      <c r="I88" s="194">
        <v>500</v>
      </c>
      <c r="J88" s="159">
        <f t="shared" ref="J88:J96" si="48">I88-G88</f>
        <v>500</v>
      </c>
      <c r="K88" s="177">
        <f t="shared" ref="K88:K96" si="49">I88-E88</f>
        <v>0</v>
      </c>
      <c r="Q88" s="3"/>
    </row>
    <row r="89" spans="1:17" x14ac:dyDescent="0.25">
      <c r="A89" s="6">
        <v>4049</v>
      </c>
      <c r="B89" s="17" t="s">
        <v>77</v>
      </c>
      <c r="C89" s="194">
        <v>1500</v>
      </c>
      <c r="D89" s="177">
        <v>667</v>
      </c>
      <c r="E89" s="194">
        <v>1500</v>
      </c>
      <c r="F89" s="47">
        <v>0</v>
      </c>
      <c r="G89" s="159">
        <v>828</v>
      </c>
      <c r="H89" s="177">
        <f t="shared" si="47"/>
        <v>672</v>
      </c>
      <c r="I89" s="194">
        <v>1500</v>
      </c>
      <c r="J89" s="159">
        <f t="shared" si="48"/>
        <v>672</v>
      </c>
      <c r="K89" s="177">
        <f t="shared" si="49"/>
        <v>0</v>
      </c>
    </row>
    <row r="90" spans="1:17" x14ac:dyDescent="0.25">
      <c r="A90" s="6">
        <v>4076</v>
      </c>
      <c r="B90" s="17" t="s">
        <v>72</v>
      </c>
      <c r="C90" s="194">
        <v>2500</v>
      </c>
      <c r="D90" s="177">
        <v>598</v>
      </c>
      <c r="E90" s="194">
        <v>2500</v>
      </c>
      <c r="F90" s="47">
        <v>2500</v>
      </c>
      <c r="G90" s="159">
        <v>2500</v>
      </c>
      <c r="H90" s="177">
        <f t="shared" si="47"/>
        <v>0</v>
      </c>
      <c r="I90" s="194">
        <v>2500</v>
      </c>
      <c r="J90" s="159">
        <f t="shared" si="48"/>
        <v>0</v>
      </c>
      <c r="K90" s="177">
        <f t="shared" si="49"/>
        <v>0</v>
      </c>
      <c r="M90" s="2" t="s">
        <v>308</v>
      </c>
      <c r="Q90" s="3"/>
    </row>
    <row r="91" spans="1:17" x14ac:dyDescent="0.25">
      <c r="A91" s="6">
        <v>4108</v>
      </c>
      <c r="B91" s="17" t="s">
        <v>73</v>
      </c>
      <c r="C91" s="194">
        <v>2500</v>
      </c>
      <c r="D91" s="177">
        <v>2500</v>
      </c>
      <c r="E91" s="194">
        <v>2500</v>
      </c>
      <c r="F91" s="47">
        <v>0</v>
      </c>
      <c r="G91" s="20">
        <v>2500</v>
      </c>
      <c r="H91" s="177">
        <f t="shared" si="47"/>
        <v>0</v>
      </c>
      <c r="I91" s="194">
        <v>0</v>
      </c>
      <c r="J91" s="159">
        <f t="shared" si="48"/>
        <v>-2500</v>
      </c>
      <c r="K91" s="177">
        <f t="shared" si="49"/>
        <v>-2500</v>
      </c>
    </row>
    <row r="92" spans="1:17" x14ac:dyDescent="0.25">
      <c r="A92" s="6">
        <v>4109</v>
      </c>
      <c r="B92" s="17" t="s">
        <v>115</v>
      </c>
      <c r="C92" s="194">
        <v>750</v>
      </c>
      <c r="D92" s="177">
        <v>0</v>
      </c>
      <c r="E92" s="194">
        <v>750</v>
      </c>
      <c r="F92" s="47">
        <v>0</v>
      </c>
      <c r="G92" s="159">
        <v>750</v>
      </c>
      <c r="H92" s="177">
        <f t="shared" si="47"/>
        <v>0</v>
      </c>
      <c r="I92" s="194">
        <v>1500</v>
      </c>
      <c r="J92" s="159">
        <f t="shared" si="48"/>
        <v>750</v>
      </c>
      <c r="K92" s="177">
        <f t="shared" si="49"/>
        <v>750</v>
      </c>
      <c r="M92" s="2" t="s">
        <v>171</v>
      </c>
    </row>
    <row r="93" spans="1:17" x14ac:dyDescent="0.25">
      <c r="A93" s="6">
        <v>4105</v>
      </c>
      <c r="B93" s="17" t="s">
        <v>62</v>
      </c>
      <c r="C93" s="194">
        <v>3000</v>
      </c>
      <c r="D93" s="177">
        <v>6000</v>
      </c>
      <c r="E93" s="194">
        <v>3000</v>
      </c>
      <c r="F93" s="47">
        <v>0</v>
      </c>
      <c r="G93" s="159">
        <v>3000</v>
      </c>
      <c r="H93" s="177">
        <f t="shared" si="47"/>
        <v>0</v>
      </c>
      <c r="I93" s="194">
        <v>3000</v>
      </c>
      <c r="J93" s="159">
        <f t="shared" si="48"/>
        <v>0</v>
      </c>
      <c r="K93" s="177">
        <f t="shared" si="49"/>
        <v>0</v>
      </c>
    </row>
    <row r="94" spans="1:17" x14ac:dyDescent="0.25">
      <c r="A94" s="6">
        <v>4105</v>
      </c>
      <c r="B94" s="19" t="s">
        <v>212</v>
      </c>
      <c r="C94" s="194">
        <v>25000</v>
      </c>
      <c r="D94" s="177">
        <v>26333</v>
      </c>
      <c r="E94" s="194">
        <v>26170</v>
      </c>
      <c r="F94" s="47">
        <v>205</v>
      </c>
      <c r="G94" s="168">
        <v>26170</v>
      </c>
      <c r="H94" s="177">
        <f t="shared" si="47"/>
        <v>0</v>
      </c>
      <c r="I94" s="194">
        <v>26500</v>
      </c>
      <c r="J94" s="159">
        <f t="shared" si="48"/>
        <v>330</v>
      </c>
      <c r="K94" s="177">
        <f t="shared" si="49"/>
        <v>330</v>
      </c>
    </row>
    <row r="95" spans="1:17" ht="21.75" thickBot="1" x14ac:dyDescent="0.3">
      <c r="A95" s="2">
        <v>4123</v>
      </c>
      <c r="B95" s="19" t="s">
        <v>93</v>
      </c>
      <c r="C95" s="207">
        <v>16000</v>
      </c>
      <c r="D95" s="208">
        <v>17419</v>
      </c>
      <c r="E95" s="207">
        <v>16000</v>
      </c>
      <c r="F95" s="211">
        <v>8807</v>
      </c>
      <c r="G95" s="212">
        <v>17500</v>
      </c>
      <c r="H95" s="208">
        <f t="shared" si="47"/>
        <v>-1500</v>
      </c>
      <c r="I95" s="200">
        <v>17500</v>
      </c>
      <c r="J95" s="171">
        <f t="shared" si="48"/>
        <v>0</v>
      </c>
      <c r="K95" s="185">
        <f t="shared" si="49"/>
        <v>1500</v>
      </c>
      <c r="L95" s="2" t="s">
        <v>133</v>
      </c>
    </row>
    <row r="96" spans="1:17" s="1" customFormat="1" ht="22.5" thickTop="1" thickBot="1" x14ac:dyDescent="0.3">
      <c r="A96" s="8"/>
      <c r="B96" s="39" t="s">
        <v>19</v>
      </c>
      <c r="C96" s="197">
        <f t="shared" ref="C96:I96" si="50">SUM(C87:C95)</f>
        <v>52600</v>
      </c>
      <c r="D96" s="182">
        <f t="shared" si="50"/>
        <v>54367</v>
      </c>
      <c r="E96" s="197">
        <f t="shared" si="50"/>
        <v>53770</v>
      </c>
      <c r="F96" s="161">
        <f t="shared" si="50"/>
        <v>11512</v>
      </c>
      <c r="G96" s="161">
        <f t="shared" si="50"/>
        <v>54098</v>
      </c>
      <c r="H96" s="182">
        <f t="shared" si="47"/>
        <v>-328</v>
      </c>
      <c r="I96" s="195">
        <f t="shared" si="50"/>
        <v>53850</v>
      </c>
      <c r="J96" s="160">
        <f t="shared" si="48"/>
        <v>-248</v>
      </c>
      <c r="K96" s="178">
        <f t="shared" si="49"/>
        <v>80</v>
      </c>
      <c r="N96" s="2"/>
      <c r="O96" s="2"/>
      <c r="P96" s="2"/>
      <c r="Q96" s="3"/>
    </row>
    <row r="97" spans="1:17" ht="21.75" thickBot="1" x14ac:dyDescent="0.3">
      <c r="A97" s="8">
        <v>201</v>
      </c>
      <c r="B97" s="8" t="s">
        <v>64</v>
      </c>
      <c r="C97" s="196"/>
      <c r="D97" s="179"/>
      <c r="E97" s="196"/>
      <c r="F97" s="5"/>
      <c r="G97" s="5"/>
      <c r="H97" s="179"/>
      <c r="I97" s="196"/>
      <c r="J97" s="5"/>
      <c r="K97" s="179"/>
    </row>
    <row r="98" spans="1:17" x14ac:dyDescent="0.25">
      <c r="A98" s="6">
        <v>4030</v>
      </c>
      <c r="B98" s="6" t="s">
        <v>43</v>
      </c>
      <c r="C98" s="199">
        <v>200</v>
      </c>
      <c r="D98" s="184">
        <v>92</v>
      </c>
      <c r="E98" s="199">
        <v>400</v>
      </c>
      <c r="F98" s="170">
        <v>184</v>
      </c>
      <c r="G98" s="169">
        <v>400</v>
      </c>
      <c r="H98" s="184">
        <f>E98-G98</f>
        <v>0</v>
      </c>
      <c r="I98" s="199">
        <v>400</v>
      </c>
      <c r="J98" s="169">
        <f>I98-G98</f>
        <v>0</v>
      </c>
      <c r="K98" s="184">
        <f>I98-E98</f>
        <v>0</v>
      </c>
    </row>
    <row r="99" spans="1:17" ht="21.75" thickBot="1" x14ac:dyDescent="0.3">
      <c r="A99" s="6">
        <v>4037</v>
      </c>
      <c r="B99" s="17" t="s">
        <v>53</v>
      </c>
      <c r="C99" s="200">
        <v>900</v>
      </c>
      <c r="D99" s="185">
        <v>500</v>
      </c>
      <c r="E99" s="200">
        <v>750</v>
      </c>
      <c r="F99" s="172">
        <v>240</v>
      </c>
      <c r="G99" s="171">
        <v>750</v>
      </c>
      <c r="H99" s="185">
        <f t="shared" ref="H99:H100" si="51">E99-G99</f>
        <v>0</v>
      </c>
      <c r="I99" s="200">
        <v>750</v>
      </c>
      <c r="J99" s="171">
        <f>I99-G99</f>
        <v>0</v>
      </c>
      <c r="K99" s="185">
        <f t="shared" ref="K99:K100" si="52">I99-E99</f>
        <v>0</v>
      </c>
      <c r="Q99" s="3"/>
    </row>
    <row r="100" spans="1:17" s="1" customFormat="1" ht="21.75" thickBot="1" x14ac:dyDescent="0.3">
      <c r="A100" s="8"/>
      <c r="B100" s="39" t="s">
        <v>19</v>
      </c>
      <c r="C100" s="195">
        <f>SUM(C98:C99)</f>
        <v>1100</v>
      </c>
      <c r="D100" s="178">
        <f t="shared" ref="D100:J100" si="53">SUM(D98:D99)</f>
        <v>592</v>
      </c>
      <c r="E100" s="195">
        <f t="shared" si="53"/>
        <v>1150</v>
      </c>
      <c r="F100" s="160">
        <f t="shared" si="53"/>
        <v>424</v>
      </c>
      <c r="G100" s="160">
        <f t="shared" si="53"/>
        <v>1150</v>
      </c>
      <c r="H100" s="178">
        <f t="shared" si="51"/>
        <v>0</v>
      </c>
      <c r="I100" s="195">
        <f t="shared" si="53"/>
        <v>1150</v>
      </c>
      <c r="J100" s="160">
        <f t="shared" si="53"/>
        <v>0</v>
      </c>
      <c r="K100" s="178">
        <f t="shared" si="52"/>
        <v>0</v>
      </c>
      <c r="N100" s="2"/>
      <c r="O100" s="2"/>
      <c r="P100" s="2"/>
      <c r="Q100" s="3"/>
    </row>
    <row r="101" spans="1:17" ht="21.75" thickBot="1" x14ac:dyDescent="0.3">
      <c r="A101" s="8">
        <v>202</v>
      </c>
      <c r="B101" s="8" t="s">
        <v>65</v>
      </c>
      <c r="C101" s="196"/>
      <c r="D101" s="179"/>
      <c r="E101" s="196"/>
      <c r="F101" s="5"/>
      <c r="G101" s="5"/>
      <c r="H101" s="179"/>
      <c r="I101" s="196"/>
      <c r="J101" s="5"/>
      <c r="K101" s="179"/>
    </row>
    <row r="102" spans="1:17" ht="21.75" thickTop="1" x14ac:dyDescent="0.25">
      <c r="A102" s="6">
        <v>4030</v>
      </c>
      <c r="B102" s="6" t="s">
        <v>43</v>
      </c>
      <c r="C102" s="205">
        <v>350</v>
      </c>
      <c r="D102" s="206">
        <v>268</v>
      </c>
      <c r="E102" s="205">
        <v>500</v>
      </c>
      <c r="F102" s="209">
        <v>537</v>
      </c>
      <c r="G102" s="210">
        <v>750</v>
      </c>
      <c r="H102" s="206">
        <f>E102-G102</f>
        <v>-250</v>
      </c>
      <c r="I102" s="173">
        <v>500</v>
      </c>
      <c r="J102" s="169">
        <f>I102-G102</f>
        <v>-250</v>
      </c>
      <c r="K102" s="184">
        <f>I102-E102</f>
        <v>0</v>
      </c>
      <c r="Q102" s="3"/>
    </row>
    <row r="103" spans="1:17" ht="21.75" thickBot="1" x14ac:dyDescent="0.3">
      <c r="A103" s="6">
        <v>4037</v>
      </c>
      <c r="B103" s="17" t="s">
        <v>53</v>
      </c>
      <c r="C103" s="207">
        <v>750</v>
      </c>
      <c r="D103" s="208">
        <v>571</v>
      </c>
      <c r="E103" s="207">
        <v>750</v>
      </c>
      <c r="F103" s="211">
        <v>305</v>
      </c>
      <c r="G103" s="212">
        <v>750</v>
      </c>
      <c r="H103" s="208">
        <f t="shared" ref="H103:H104" si="54">E103-G103</f>
        <v>0</v>
      </c>
      <c r="I103" s="174">
        <v>750</v>
      </c>
      <c r="J103" s="171">
        <f t="shared" ref="J103:J104" si="55">I103-G103</f>
        <v>0</v>
      </c>
      <c r="K103" s="185">
        <f t="shared" ref="K103:K104" si="56">I103-E103</f>
        <v>0</v>
      </c>
      <c r="Q103" s="3"/>
    </row>
    <row r="104" spans="1:17" s="1" customFormat="1" ht="22.5" thickTop="1" thickBot="1" x14ac:dyDescent="0.3">
      <c r="A104" s="8"/>
      <c r="B104" s="39" t="s">
        <v>19</v>
      </c>
      <c r="C104" s="197">
        <f>SUM(C102:C103)</f>
        <v>1100</v>
      </c>
      <c r="D104" s="182">
        <f t="shared" ref="D104:I104" si="57">SUM(D102:D103)</f>
        <v>839</v>
      </c>
      <c r="E104" s="197">
        <f t="shared" si="57"/>
        <v>1250</v>
      </c>
      <c r="F104" s="161">
        <f t="shared" si="57"/>
        <v>842</v>
      </c>
      <c r="G104" s="161">
        <f t="shared" si="57"/>
        <v>1500</v>
      </c>
      <c r="H104" s="182">
        <f t="shared" si="54"/>
        <v>-250</v>
      </c>
      <c r="I104" s="195">
        <f t="shared" si="57"/>
        <v>1250</v>
      </c>
      <c r="J104" s="160">
        <f t="shared" si="55"/>
        <v>-250</v>
      </c>
      <c r="K104" s="178">
        <f t="shared" si="56"/>
        <v>0</v>
      </c>
      <c r="N104" s="2"/>
      <c r="O104" s="2"/>
      <c r="P104" s="2"/>
      <c r="Q104" s="3"/>
    </row>
    <row r="105" spans="1:17" ht="21.75" thickBot="1" x14ac:dyDescent="0.3">
      <c r="A105" s="8">
        <v>203</v>
      </c>
      <c r="B105" s="8" t="s">
        <v>66</v>
      </c>
      <c r="C105" s="196"/>
      <c r="D105" s="179"/>
      <c r="E105" s="196"/>
      <c r="F105" s="5"/>
      <c r="G105" s="5"/>
      <c r="H105" s="179"/>
      <c r="I105" s="196"/>
      <c r="J105" s="5"/>
      <c r="K105" s="179"/>
    </row>
    <row r="106" spans="1:17" ht="21.75" thickTop="1" x14ac:dyDescent="0.25">
      <c r="A106" s="6">
        <v>4030</v>
      </c>
      <c r="B106" s="6" t="s">
        <v>43</v>
      </c>
      <c r="C106" s="205">
        <v>200</v>
      </c>
      <c r="D106" s="206">
        <v>327</v>
      </c>
      <c r="E106" s="205">
        <v>400</v>
      </c>
      <c r="F106" s="209">
        <v>50</v>
      </c>
      <c r="G106" s="210">
        <v>400</v>
      </c>
      <c r="H106" s="206">
        <f>E106-G106</f>
        <v>0</v>
      </c>
      <c r="I106" s="205">
        <v>400</v>
      </c>
      <c r="J106" s="210">
        <f>I106-G106</f>
        <v>0</v>
      </c>
      <c r="K106" s="206">
        <f>I106-E106</f>
        <v>0</v>
      </c>
      <c r="L106" s="2" t="s">
        <v>134</v>
      </c>
    </row>
    <row r="107" spans="1:17" ht="21.75" thickBot="1" x14ac:dyDescent="0.3">
      <c r="A107" s="6">
        <v>4037</v>
      </c>
      <c r="B107" s="17" t="s">
        <v>53</v>
      </c>
      <c r="C107" s="207">
        <v>750</v>
      </c>
      <c r="D107" s="208">
        <v>367</v>
      </c>
      <c r="E107" s="207">
        <v>750</v>
      </c>
      <c r="F107" s="211">
        <v>400</v>
      </c>
      <c r="G107" s="212">
        <v>750</v>
      </c>
      <c r="H107" s="208">
        <f t="shared" ref="H107:H108" si="58">E107-G107</f>
        <v>0</v>
      </c>
      <c r="I107" s="207">
        <v>750</v>
      </c>
      <c r="J107" s="212">
        <f t="shared" ref="J107:J108" si="59">I107-G107</f>
        <v>0</v>
      </c>
      <c r="K107" s="208">
        <f t="shared" ref="K107:K108" si="60">I107-E107</f>
        <v>0</v>
      </c>
      <c r="Q107" s="3"/>
    </row>
    <row r="108" spans="1:17" s="1" customFormat="1" ht="22.5" thickTop="1" thickBot="1" x14ac:dyDescent="0.3">
      <c r="A108" s="8"/>
      <c r="B108" s="39" t="s">
        <v>19</v>
      </c>
      <c r="C108" s="197">
        <f>SUM(C106:C107)</f>
        <v>950</v>
      </c>
      <c r="D108" s="182">
        <f t="shared" ref="D108:I108" si="61">SUM(D106:D107)</f>
        <v>694</v>
      </c>
      <c r="E108" s="197">
        <f t="shared" si="61"/>
        <v>1150</v>
      </c>
      <c r="F108" s="161">
        <f t="shared" si="61"/>
        <v>450</v>
      </c>
      <c r="G108" s="161">
        <f t="shared" si="61"/>
        <v>1150</v>
      </c>
      <c r="H108" s="182">
        <f t="shared" si="58"/>
        <v>0</v>
      </c>
      <c r="I108" s="197">
        <f t="shared" si="61"/>
        <v>1150</v>
      </c>
      <c r="J108" s="161">
        <f t="shared" si="59"/>
        <v>0</v>
      </c>
      <c r="K108" s="182">
        <f t="shared" si="60"/>
        <v>0</v>
      </c>
      <c r="N108" s="2"/>
      <c r="O108" s="2"/>
      <c r="P108" s="2"/>
      <c r="Q108" s="3"/>
    </row>
    <row r="109" spans="1:17" ht="21.75" thickBot="1" x14ac:dyDescent="0.3">
      <c r="A109" s="8">
        <v>204</v>
      </c>
      <c r="B109" s="8" t="s">
        <v>52</v>
      </c>
      <c r="C109" s="196"/>
      <c r="D109" s="179"/>
      <c r="E109" s="196"/>
      <c r="F109" s="5"/>
      <c r="G109" s="5"/>
      <c r="H109" s="179"/>
      <c r="I109" s="196"/>
      <c r="J109" s="9"/>
      <c r="K109" s="113"/>
      <c r="Q109" s="3"/>
    </row>
    <row r="110" spans="1:17" ht="21.75" thickTop="1" x14ac:dyDescent="0.25">
      <c r="A110" s="6">
        <v>4037</v>
      </c>
      <c r="B110" s="17" t="s">
        <v>94</v>
      </c>
      <c r="C110" s="205">
        <v>11500</v>
      </c>
      <c r="D110" s="206">
        <v>12178</v>
      </c>
      <c r="E110" s="230">
        <v>10000</v>
      </c>
      <c r="F110" s="210">
        <v>5638</v>
      </c>
      <c r="G110" s="210">
        <v>10000</v>
      </c>
      <c r="H110" s="206">
        <f>E110-G110</f>
        <v>0</v>
      </c>
      <c r="I110" s="230">
        <v>10750</v>
      </c>
      <c r="J110" s="210">
        <f>I110-G110</f>
        <v>750</v>
      </c>
      <c r="K110" s="206">
        <f>I110-E110</f>
        <v>750</v>
      </c>
      <c r="L110" s="2" t="s">
        <v>374</v>
      </c>
    </row>
    <row r="111" spans="1:17" ht="21.75" thickBot="1" x14ac:dyDescent="0.3">
      <c r="A111" s="6">
        <v>4128</v>
      </c>
      <c r="B111" s="17" t="s">
        <v>109</v>
      </c>
      <c r="C111" s="207">
        <v>3000</v>
      </c>
      <c r="D111" s="208">
        <v>1978</v>
      </c>
      <c r="E111" s="231">
        <v>0</v>
      </c>
      <c r="F111" s="212">
        <v>0</v>
      </c>
      <c r="G111" s="212">
        <v>0</v>
      </c>
      <c r="H111" s="208">
        <f t="shared" ref="H111:H112" si="62">E111-G111</f>
        <v>0</v>
      </c>
      <c r="I111" s="231">
        <v>0</v>
      </c>
      <c r="J111" s="212">
        <f t="shared" ref="J111:J112" si="63">I111-G111</f>
        <v>0</v>
      </c>
      <c r="K111" s="208">
        <f t="shared" ref="K111:K112" si="64">I111-E111</f>
        <v>0</v>
      </c>
    </row>
    <row r="112" spans="1:17" s="1" customFormat="1" ht="22.5" thickTop="1" thickBot="1" x14ac:dyDescent="0.3">
      <c r="A112" s="8"/>
      <c r="B112" s="39" t="s">
        <v>19</v>
      </c>
      <c r="C112" s="197">
        <f t="shared" ref="C112" si="65">SUM(C110:C111)</f>
        <v>14500</v>
      </c>
      <c r="D112" s="182">
        <f t="shared" ref="D112" si="66">SUM(D110:D111)</f>
        <v>14156</v>
      </c>
      <c r="E112" s="197">
        <f t="shared" ref="E112" si="67">SUM(E110:E111)</f>
        <v>10000</v>
      </c>
      <c r="F112" s="161">
        <f t="shared" ref="F112" si="68">SUM(F110:F111)</f>
        <v>5638</v>
      </c>
      <c r="G112" s="161">
        <f t="shared" ref="G112" si="69">SUM(G110:G111)</f>
        <v>10000</v>
      </c>
      <c r="H112" s="182">
        <f t="shared" si="62"/>
        <v>0</v>
      </c>
      <c r="I112" s="197">
        <f t="shared" ref="I112" si="70">SUM(I110:I111)</f>
        <v>10750</v>
      </c>
      <c r="J112" s="161">
        <f t="shared" si="63"/>
        <v>750</v>
      </c>
      <c r="K112" s="182">
        <f t="shared" si="64"/>
        <v>750</v>
      </c>
      <c r="N112" s="2"/>
      <c r="O112" s="2"/>
      <c r="P112" s="2"/>
      <c r="Q112" s="3"/>
    </row>
    <row r="113" spans="1:17" ht="21.75" thickBot="1" x14ac:dyDescent="0.3">
      <c r="A113" s="1"/>
      <c r="B113" s="1"/>
      <c r="C113" s="196"/>
      <c r="D113" s="179"/>
      <c r="E113" s="196"/>
      <c r="F113" s="5"/>
      <c r="G113" s="5"/>
      <c r="H113" s="179"/>
      <c r="I113" s="196"/>
      <c r="J113" s="5"/>
      <c r="K113" s="179"/>
    </row>
    <row r="114" spans="1:17" s="1" customFormat="1" ht="21.75" thickBot="1" x14ac:dyDescent="0.3">
      <c r="A114" s="8"/>
      <c r="B114" s="39" t="s">
        <v>67</v>
      </c>
      <c r="C114" s="195">
        <f t="shared" ref="C114:K114" si="71">SUM(C29+C49+C77+C60+C70+C112+C85+C96+C100+C104+C108)</f>
        <v>281600</v>
      </c>
      <c r="D114" s="178">
        <f t="shared" si="71"/>
        <v>274232.21999999997</v>
      </c>
      <c r="E114" s="195">
        <f t="shared" si="71"/>
        <v>309876.5</v>
      </c>
      <c r="F114" s="160">
        <f t="shared" si="71"/>
        <v>121344</v>
      </c>
      <c r="G114" s="160">
        <f t="shared" si="71"/>
        <v>308999</v>
      </c>
      <c r="H114" s="178">
        <f t="shared" si="71"/>
        <v>877.5</v>
      </c>
      <c r="I114" s="195">
        <f t="shared" si="71"/>
        <v>333131.745</v>
      </c>
      <c r="J114" s="160">
        <f t="shared" si="71"/>
        <v>24132.744999999999</v>
      </c>
      <c r="K114" s="178">
        <f t="shared" si="71"/>
        <v>23255.244999999999</v>
      </c>
      <c r="N114" s="2"/>
      <c r="O114" s="2"/>
      <c r="P114" s="2"/>
      <c r="Q114" s="3"/>
    </row>
    <row r="115" spans="1:17" x14ac:dyDescent="0.25">
      <c r="A115" s="1" t="s">
        <v>68</v>
      </c>
      <c r="B115" s="1"/>
      <c r="C115" s="196"/>
      <c r="D115" s="179"/>
      <c r="E115" s="196"/>
      <c r="F115" s="5"/>
      <c r="G115" s="5"/>
      <c r="H115" s="179"/>
      <c r="I115" s="196"/>
      <c r="J115" s="5"/>
      <c r="K115" s="179"/>
      <c r="Q115" s="3"/>
    </row>
    <row r="116" spans="1:17" ht="21.75" thickBot="1" x14ac:dyDescent="0.3">
      <c r="A116" s="8">
        <v>109</v>
      </c>
      <c r="B116" s="8" t="s">
        <v>69</v>
      </c>
      <c r="C116" s="196"/>
      <c r="D116" s="179"/>
      <c r="E116" s="196"/>
      <c r="F116" s="5"/>
      <c r="G116" s="5"/>
      <c r="H116" s="179"/>
      <c r="I116" s="196"/>
      <c r="J116" s="5"/>
      <c r="K116" s="179"/>
    </row>
    <row r="117" spans="1:17" s="1" customFormat="1" ht="21.75" thickTop="1" x14ac:dyDescent="0.25">
      <c r="A117" s="6">
        <v>4060</v>
      </c>
      <c r="B117" s="17" t="s">
        <v>86</v>
      </c>
      <c r="C117" s="232">
        <v>11520</v>
      </c>
      <c r="D117" s="233">
        <v>11520</v>
      </c>
      <c r="E117" s="232">
        <v>12500</v>
      </c>
      <c r="F117" s="209">
        <v>0</v>
      </c>
      <c r="G117" s="209">
        <v>12500</v>
      </c>
      <c r="H117" s="233">
        <f>E117-G117</f>
        <v>0</v>
      </c>
      <c r="I117" s="232">
        <v>12500</v>
      </c>
      <c r="J117" s="209">
        <f>I117-G117</f>
        <v>0</v>
      </c>
      <c r="K117" s="233">
        <f t="shared" ref="K117:K124" si="72">I117-E117</f>
        <v>0</v>
      </c>
      <c r="N117" s="2"/>
      <c r="O117" s="2"/>
      <c r="P117" s="2"/>
      <c r="Q117" s="3"/>
    </row>
    <row r="118" spans="1:17" s="1" customFormat="1" x14ac:dyDescent="0.25">
      <c r="A118" s="6">
        <v>4060</v>
      </c>
      <c r="B118" s="17" t="s">
        <v>87</v>
      </c>
      <c r="C118" s="194">
        <v>5000</v>
      </c>
      <c r="D118" s="177">
        <v>5000</v>
      </c>
      <c r="E118" s="194">
        <v>5000</v>
      </c>
      <c r="F118" s="47">
        <v>5000</v>
      </c>
      <c r="G118" s="159">
        <v>5000</v>
      </c>
      <c r="H118" s="180">
        <f t="shared" ref="H118:H124" si="73">E118-G118</f>
        <v>0</v>
      </c>
      <c r="I118" s="194">
        <v>5000</v>
      </c>
      <c r="J118" s="159">
        <f>I118-G118</f>
        <v>0</v>
      </c>
      <c r="K118" s="177">
        <f t="shared" si="72"/>
        <v>0</v>
      </c>
      <c r="N118" s="2"/>
      <c r="O118" s="2"/>
      <c r="P118" s="2"/>
      <c r="Q118" s="2"/>
    </row>
    <row r="119" spans="1:17" x14ac:dyDescent="0.25">
      <c r="A119" s="6">
        <v>4063</v>
      </c>
      <c r="B119" s="6" t="s">
        <v>125</v>
      </c>
      <c r="C119" s="194">
        <v>5000</v>
      </c>
      <c r="D119" s="177">
        <v>5000</v>
      </c>
      <c r="E119" s="194">
        <v>5000</v>
      </c>
      <c r="F119" s="47">
        <v>0</v>
      </c>
      <c r="G119" s="159">
        <v>5000</v>
      </c>
      <c r="H119" s="180">
        <f t="shared" si="73"/>
        <v>0</v>
      </c>
      <c r="I119" s="194">
        <v>5000</v>
      </c>
      <c r="J119" s="159">
        <f>I119-G119</f>
        <v>0</v>
      </c>
      <c r="K119" s="177">
        <f t="shared" si="72"/>
        <v>0</v>
      </c>
      <c r="L119" s="2" t="s">
        <v>151</v>
      </c>
      <c r="Q119" s="3"/>
    </row>
    <row r="120" spans="1:17" x14ac:dyDescent="0.25">
      <c r="A120" s="6" t="s">
        <v>282</v>
      </c>
      <c r="B120" s="6" t="s">
        <v>202</v>
      </c>
      <c r="C120" s="194">
        <v>0</v>
      </c>
      <c r="D120" s="177">
        <v>0</v>
      </c>
      <c r="E120" s="194">
        <v>10000</v>
      </c>
      <c r="F120" s="47">
        <v>10000</v>
      </c>
      <c r="G120" s="159">
        <v>10000</v>
      </c>
      <c r="H120" s="180">
        <f t="shared" si="73"/>
        <v>0</v>
      </c>
      <c r="I120" s="194">
        <v>0</v>
      </c>
      <c r="J120" s="159"/>
      <c r="K120" s="177">
        <f t="shared" si="72"/>
        <v>-10000</v>
      </c>
      <c r="Q120" s="3"/>
    </row>
    <row r="121" spans="1:17" x14ac:dyDescent="0.25">
      <c r="A121" s="6" t="s">
        <v>283</v>
      </c>
      <c r="B121" s="6" t="s">
        <v>203</v>
      </c>
      <c r="C121" s="194">
        <v>0</v>
      </c>
      <c r="D121" s="177">
        <v>0</v>
      </c>
      <c r="E121" s="194">
        <v>10000</v>
      </c>
      <c r="F121" s="47">
        <v>10000</v>
      </c>
      <c r="G121" s="159">
        <v>10000</v>
      </c>
      <c r="H121" s="180">
        <f t="shared" si="73"/>
        <v>0</v>
      </c>
      <c r="I121" s="194">
        <v>0</v>
      </c>
      <c r="J121" s="159"/>
      <c r="K121" s="177">
        <f t="shared" si="72"/>
        <v>-10000</v>
      </c>
    </row>
    <row r="122" spans="1:17" x14ac:dyDescent="0.25">
      <c r="A122" s="6" t="s">
        <v>284</v>
      </c>
      <c r="B122" s="6" t="s">
        <v>204</v>
      </c>
      <c r="C122" s="194">
        <v>0</v>
      </c>
      <c r="D122" s="177">
        <v>0</v>
      </c>
      <c r="E122" s="194">
        <v>10000</v>
      </c>
      <c r="F122" s="47">
        <v>10000</v>
      </c>
      <c r="G122" s="159">
        <v>10000</v>
      </c>
      <c r="H122" s="180">
        <f t="shared" si="73"/>
        <v>0</v>
      </c>
      <c r="I122" s="194">
        <v>0</v>
      </c>
      <c r="J122" s="159"/>
      <c r="K122" s="177">
        <f t="shared" si="72"/>
        <v>-10000</v>
      </c>
      <c r="Q122" s="3"/>
    </row>
    <row r="123" spans="1:17" x14ac:dyDescent="0.25">
      <c r="A123" s="6">
        <v>4061</v>
      </c>
      <c r="B123" s="17" t="s">
        <v>70</v>
      </c>
      <c r="C123" s="194">
        <v>10000</v>
      </c>
      <c r="D123" s="177">
        <v>7982</v>
      </c>
      <c r="E123" s="194">
        <v>10000</v>
      </c>
      <c r="F123" s="47">
        <v>500</v>
      </c>
      <c r="G123" s="159">
        <v>6000</v>
      </c>
      <c r="H123" s="180">
        <f t="shared" si="73"/>
        <v>4000</v>
      </c>
      <c r="I123" s="194">
        <v>10000</v>
      </c>
      <c r="J123" s="159">
        <f>I123-G123</f>
        <v>4000</v>
      </c>
      <c r="K123" s="177">
        <f t="shared" si="72"/>
        <v>0</v>
      </c>
      <c r="Q123" s="3"/>
    </row>
    <row r="124" spans="1:17" ht="21.75" thickBot="1" x14ac:dyDescent="0.3">
      <c r="A124" s="6">
        <v>4064</v>
      </c>
      <c r="B124" s="17" t="s">
        <v>136</v>
      </c>
      <c r="C124" s="207">
        <v>10000</v>
      </c>
      <c r="D124" s="208">
        <v>0</v>
      </c>
      <c r="E124" s="207">
        <v>10000</v>
      </c>
      <c r="F124" s="211">
        <v>0</v>
      </c>
      <c r="G124" s="212">
        <v>4500</v>
      </c>
      <c r="H124" s="234">
        <f t="shared" si="73"/>
        <v>5500</v>
      </c>
      <c r="I124" s="207">
        <v>10000</v>
      </c>
      <c r="J124" s="212">
        <f>I124-G124</f>
        <v>5500</v>
      </c>
      <c r="K124" s="208">
        <f t="shared" si="72"/>
        <v>0</v>
      </c>
      <c r="M124" s="2" t="s">
        <v>309</v>
      </c>
      <c r="Q124" s="3"/>
    </row>
    <row r="125" spans="1:17" s="1" customFormat="1" ht="22.5" thickTop="1" thickBot="1" x14ac:dyDescent="0.3">
      <c r="A125" s="8"/>
      <c r="B125" s="39" t="s">
        <v>19</v>
      </c>
      <c r="C125" s="197">
        <f>SUM(C117:C124)</f>
        <v>41520</v>
      </c>
      <c r="D125" s="182">
        <f t="shared" ref="D125:K125" si="74">SUM(D117:D124)</f>
        <v>29502</v>
      </c>
      <c r="E125" s="197">
        <f t="shared" si="74"/>
        <v>72500</v>
      </c>
      <c r="F125" s="161">
        <f t="shared" si="74"/>
        <v>35500</v>
      </c>
      <c r="G125" s="161">
        <f t="shared" si="74"/>
        <v>63000</v>
      </c>
      <c r="H125" s="182">
        <f t="shared" si="74"/>
        <v>9500</v>
      </c>
      <c r="I125" s="197">
        <f t="shared" si="74"/>
        <v>42500</v>
      </c>
      <c r="J125" s="161">
        <f t="shared" si="74"/>
        <v>9500</v>
      </c>
      <c r="K125" s="182">
        <f t="shared" si="74"/>
        <v>-30000</v>
      </c>
      <c r="N125" s="2"/>
      <c r="O125" s="2"/>
      <c r="P125" s="2"/>
      <c r="Q125" s="3"/>
    </row>
    <row r="126" spans="1:17" x14ac:dyDescent="0.25">
      <c r="A126" s="8">
        <v>113</v>
      </c>
      <c r="B126" s="8" t="s">
        <v>71</v>
      </c>
      <c r="C126" s="196"/>
      <c r="D126" s="179"/>
      <c r="E126" s="196"/>
      <c r="F126" s="5"/>
      <c r="G126" s="5"/>
      <c r="H126" s="179"/>
      <c r="I126" s="196"/>
      <c r="J126" s="5"/>
      <c r="K126" s="179"/>
    </row>
    <row r="127" spans="1:17" x14ac:dyDescent="0.25">
      <c r="A127" s="8" t="s">
        <v>357</v>
      </c>
      <c r="B127" s="6" t="s">
        <v>346</v>
      </c>
      <c r="C127" s="194">
        <v>0</v>
      </c>
      <c r="D127" s="177">
        <v>0</v>
      </c>
      <c r="E127" s="194">
        <v>0</v>
      </c>
      <c r="F127" s="47">
        <v>0</v>
      </c>
      <c r="G127" s="159">
        <v>0</v>
      </c>
      <c r="H127" s="177">
        <f>E127-G127</f>
        <v>0</v>
      </c>
      <c r="I127" s="194">
        <v>500</v>
      </c>
      <c r="J127" s="159">
        <f>I127-G127</f>
        <v>500</v>
      </c>
      <c r="K127" s="177">
        <f>I127-E127</f>
        <v>500</v>
      </c>
      <c r="L127" s="2" t="s">
        <v>358</v>
      </c>
    </row>
    <row r="128" spans="1:17" x14ac:dyDescent="0.25">
      <c r="A128" s="8"/>
      <c r="B128" s="6" t="s">
        <v>401</v>
      </c>
      <c r="C128" s="194"/>
      <c r="D128" s="177"/>
      <c r="E128" s="194"/>
      <c r="F128" s="47"/>
      <c r="G128" s="159"/>
      <c r="H128" s="177"/>
      <c r="I128" s="194">
        <v>2000</v>
      </c>
      <c r="J128" s="159">
        <f>I128-G128</f>
        <v>2000</v>
      </c>
      <c r="K128" s="177">
        <f>I128-E128</f>
        <v>2000</v>
      </c>
    </row>
    <row r="129" spans="1:13" ht="21.75" thickBot="1" x14ac:dyDescent="0.3">
      <c r="A129" s="6"/>
      <c r="B129" s="6" t="s">
        <v>75</v>
      </c>
      <c r="C129" s="194">
        <v>5000</v>
      </c>
      <c r="D129" s="177">
        <v>12190</v>
      </c>
      <c r="E129" s="194">
        <v>6000</v>
      </c>
      <c r="F129" s="47">
        <v>679</v>
      </c>
      <c r="G129" s="159">
        <v>3000</v>
      </c>
      <c r="H129" s="177">
        <f>E129-G129</f>
        <v>3000</v>
      </c>
      <c r="I129" s="194">
        <v>3000</v>
      </c>
      <c r="J129" s="159">
        <f>I129-G129</f>
        <v>0</v>
      </c>
      <c r="K129" s="177">
        <f>I129-E129</f>
        <v>-3000</v>
      </c>
      <c r="M129" s="2" t="s">
        <v>310</v>
      </c>
    </row>
    <row r="130" spans="1:13" ht="21.75" thickTop="1" x14ac:dyDescent="0.25">
      <c r="A130" s="8" t="s">
        <v>359</v>
      </c>
      <c r="B130" s="6" t="s">
        <v>343</v>
      </c>
      <c r="C130" s="205">
        <v>0</v>
      </c>
      <c r="D130" s="206">
        <v>0</v>
      </c>
      <c r="E130" s="205">
        <v>0</v>
      </c>
      <c r="F130" s="209">
        <v>0</v>
      </c>
      <c r="G130" s="210">
        <v>0</v>
      </c>
      <c r="H130" s="206">
        <f>E130-G130</f>
        <v>0</v>
      </c>
      <c r="I130" s="205">
        <v>10000</v>
      </c>
      <c r="J130" s="210">
        <f>I130-G130</f>
        <v>10000</v>
      </c>
      <c r="K130" s="206">
        <f>I130-E130</f>
        <v>10000</v>
      </c>
      <c r="L130" s="2" t="s">
        <v>355</v>
      </c>
    </row>
    <row r="131" spans="1:13" x14ac:dyDescent="0.25">
      <c r="A131" s="6"/>
      <c r="B131" s="6" t="s">
        <v>351</v>
      </c>
      <c r="C131" s="194">
        <v>0</v>
      </c>
      <c r="D131" s="177">
        <v>0</v>
      </c>
      <c r="E131" s="194">
        <v>0</v>
      </c>
      <c r="F131" s="47">
        <v>0</v>
      </c>
      <c r="G131" s="159">
        <v>0</v>
      </c>
      <c r="H131" s="177">
        <f t="shared" ref="H131:H147" si="75">E131-G131</f>
        <v>0</v>
      </c>
      <c r="I131" s="194">
        <v>5500</v>
      </c>
      <c r="J131" s="159">
        <f>I131-G131</f>
        <v>5500</v>
      </c>
      <c r="K131" s="177">
        <f>I131-E131</f>
        <v>5500</v>
      </c>
      <c r="L131" s="2" t="s">
        <v>360</v>
      </c>
    </row>
    <row r="132" spans="1:13" x14ac:dyDescent="0.25">
      <c r="A132" s="6"/>
      <c r="B132" s="6" t="s">
        <v>349</v>
      </c>
      <c r="C132" s="194">
        <v>0</v>
      </c>
      <c r="D132" s="177">
        <v>0</v>
      </c>
      <c r="E132" s="194">
        <v>0</v>
      </c>
      <c r="F132" s="47">
        <v>0</v>
      </c>
      <c r="G132" s="159">
        <v>0</v>
      </c>
      <c r="H132" s="177">
        <f t="shared" si="75"/>
        <v>0</v>
      </c>
      <c r="I132" s="194">
        <v>5000</v>
      </c>
      <c r="J132" s="159">
        <f t="shared" ref="J132:J147" si="76">I132-G132</f>
        <v>5000</v>
      </c>
      <c r="K132" s="177">
        <f t="shared" ref="K132:K147" si="77">I132-E132</f>
        <v>5000</v>
      </c>
    </row>
    <row r="133" spans="1:13" x14ac:dyDescent="0.25">
      <c r="A133" s="6"/>
      <c r="B133" s="6" t="s">
        <v>347</v>
      </c>
      <c r="C133" s="194">
        <v>0</v>
      </c>
      <c r="D133" s="177">
        <v>0</v>
      </c>
      <c r="E133" s="194">
        <v>0</v>
      </c>
      <c r="F133" s="47">
        <v>0</v>
      </c>
      <c r="G133" s="159">
        <v>0</v>
      </c>
      <c r="H133" s="177">
        <f t="shared" si="75"/>
        <v>0</v>
      </c>
      <c r="I133" s="194">
        <v>7000</v>
      </c>
      <c r="J133" s="159">
        <f t="shared" si="76"/>
        <v>7000</v>
      </c>
      <c r="K133" s="177">
        <f t="shared" si="77"/>
        <v>7000</v>
      </c>
      <c r="L133" s="2" t="s">
        <v>373</v>
      </c>
    </row>
    <row r="134" spans="1:13" x14ac:dyDescent="0.25">
      <c r="A134" s="6"/>
      <c r="B134" s="6" t="s">
        <v>350</v>
      </c>
      <c r="C134" s="194">
        <v>0</v>
      </c>
      <c r="D134" s="177">
        <v>0</v>
      </c>
      <c r="E134" s="194">
        <v>0</v>
      </c>
      <c r="F134" s="47">
        <v>0</v>
      </c>
      <c r="G134" s="159">
        <v>0</v>
      </c>
      <c r="H134" s="177">
        <f t="shared" si="75"/>
        <v>0</v>
      </c>
      <c r="I134" s="194">
        <v>2000</v>
      </c>
      <c r="J134" s="159">
        <f t="shared" si="76"/>
        <v>2000</v>
      </c>
      <c r="K134" s="177">
        <f t="shared" si="77"/>
        <v>2000</v>
      </c>
    </row>
    <row r="135" spans="1:13" x14ac:dyDescent="0.25">
      <c r="A135" s="6"/>
      <c r="B135" s="6" t="s">
        <v>361</v>
      </c>
      <c r="C135" s="194">
        <v>0</v>
      </c>
      <c r="D135" s="177">
        <v>0</v>
      </c>
      <c r="E135" s="194">
        <v>0</v>
      </c>
      <c r="F135" s="47">
        <v>0</v>
      </c>
      <c r="G135" s="159">
        <v>0</v>
      </c>
      <c r="H135" s="177">
        <f t="shared" si="75"/>
        <v>0</v>
      </c>
      <c r="I135" s="194">
        <v>7500</v>
      </c>
      <c r="J135" s="159">
        <f t="shared" si="76"/>
        <v>7500</v>
      </c>
      <c r="K135" s="177">
        <f t="shared" si="77"/>
        <v>7500</v>
      </c>
    </row>
    <row r="136" spans="1:13" x14ac:dyDescent="0.25">
      <c r="A136" s="6"/>
      <c r="B136" s="6" t="s">
        <v>364</v>
      </c>
      <c r="C136" s="194">
        <v>0</v>
      </c>
      <c r="D136" s="177">
        <v>0</v>
      </c>
      <c r="E136" s="194">
        <v>0</v>
      </c>
      <c r="F136" s="47">
        <v>0</v>
      </c>
      <c r="G136" s="159">
        <v>0</v>
      </c>
      <c r="H136" s="177">
        <f t="shared" si="75"/>
        <v>0</v>
      </c>
      <c r="I136" s="194">
        <v>155000</v>
      </c>
      <c r="J136" s="159">
        <f t="shared" si="76"/>
        <v>155000</v>
      </c>
      <c r="K136" s="177">
        <f t="shared" si="77"/>
        <v>155000</v>
      </c>
    </row>
    <row r="137" spans="1:13" x14ac:dyDescent="0.25">
      <c r="A137" s="1" t="s">
        <v>379</v>
      </c>
      <c r="B137" s="6" t="s">
        <v>380</v>
      </c>
      <c r="C137" s="194">
        <v>0</v>
      </c>
      <c r="D137" s="177">
        <v>0</v>
      </c>
      <c r="E137" s="194">
        <v>0</v>
      </c>
      <c r="F137" s="47">
        <v>0</v>
      </c>
      <c r="G137" s="159">
        <v>0</v>
      </c>
      <c r="H137" s="177">
        <f t="shared" si="75"/>
        <v>0</v>
      </c>
      <c r="I137" s="194">
        <v>7500</v>
      </c>
      <c r="J137" s="159">
        <f t="shared" si="76"/>
        <v>7500</v>
      </c>
      <c r="K137" s="177">
        <f t="shared" si="77"/>
        <v>7500</v>
      </c>
    </row>
    <row r="138" spans="1:13" x14ac:dyDescent="0.25">
      <c r="A138" s="249" t="s">
        <v>381</v>
      </c>
      <c r="B138" s="24" t="s">
        <v>126</v>
      </c>
      <c r="C138" s="246">
        <v>5000</v>
      </c>
      <c r="D138" s="204">
        <v>5000</v>
      </c>
      <c r="E138" s="246">
        <v>5000</v>
      </c>
      <c r="F138" s="247">
        <v>0</v>
      </c>
      <c r="G138" s="162">
        <v>5000</v>
      </c>
      <c r="H138" s="204">
        <f>E138-G138</f>
        <v>0</v>
      </c>
      <c r="I138" s="246">
        <v>0</v>
      </c>
      <c r="J138" s="162">
        <f>I138-G138</f>
        <v>-5000</v>
      </c>
      <c r="K138" s="204">
        <f>I138-E138</f>
        <v>-5000</v>
      </c>
    </row>
    <row r="139" spans="1:13" x14ac:dyDescent="0.25">
      <c r="A139" s="24">
        <v>4138</v>
      </c>
      <c r="B139" s="24" t="s">
        <v>253</v>
      </c>
      <c r="C139" s="246">
        <v>0</v>
      </c>
      <c r="D139" s="204">
        <v>0</v>
      </c>
      <c r="E139" s="246">
        <v>1500</v>
      </c>
      <c r="F139" s="247">
        <v>0</v>
      </c>
      <c r="G139" s="162">
        <v>1500</v>
      </c>
      <c r="H139" s="204">
        <f t="shared" si="75"/>
        <v>0</v>
      </c>
      <c r="I139" s="246">
        <v>0</v>
      </c>
      <c r="J139" s="162">
        <f t="shared" si="76"/>
        <v>-1500</v>
      </c>
      <c r="K139" s="204">
        <f t="shared" si="77"/>
        <v>-1500</v>
      </c>
      <c r="M139" s="2" t="s">
        <v>171</v>
      </c>
    </row>
    <row r="140" spans="1:13" x14ac:dyDescent="0.25">
      <c r="A140" s="24">
        <v>4145</v>
      </c>
      <c r="B140" s="24" t="s">
        <v>254</v>
      </c>
      <c r="C140" s="246">
        <v>0</v>
      </c>
      <c r="D140" s="204">
        <v>0</v>
      </c>
      <c r="E140" s="246">
        <v>9000</v>
      </c>
      <c r="F140" s="247">
        <v>0</v>
      </c>
      <c r="G140" s="162">
        <v>9000</v>
      </c>
      <c r="H140" s="204">
        <f t="shared" si="75"/>
        <v>0</v>
      </c>
      <c r="I140" s="246">
        <v>0</v>
      </c>
      <c r="J140" s="162">
        <f t="shared" si="76"/>
        <v>-9000</v>
      </c>
      <c r="K140" s="204">
        <f t="shared" si="77"/>
        <v>-9000</v>
      </c>
    </row>
    <row r="141" spans="1:13" x14ac:dyDescent="0.25">
      <c r="A141" s="24">
        <v>4147</v>
      </c>
      <c r="B141" s="24" t="s">
        <v>255</v>
      </c>
      <c r="C141" s="246">
        <v>0</v>
      </c>
      <c r="D141" s="204">
        <v>0</v>
      </c>
      <c r="E141" s="246">
        <v>3500</v>
      </c>
      <c r="F141" s="247">
        <v>473</v>
      </c>
      <c r="G141" s="162">
        <v>3500</v>
      </c>
      <c r="H141" s="204">
        <f t="shared" si="75"/>
        <v>0</v>
      </c>
      <c r="I141" s="246">
        <v>0</v>
      </c>
      <c r="J141" s="162">
        <f t="shared" si="76"/>
        <v>-3500</v>
      </c>
      <c r="K141" s="204">
        <f t="shared" si="77"/>
        <v>-3500</v>
      </c>
    </row>
    <row r="142" spans="1:13" x14ac:dyDescent="0.25">
      <c r="A142" s="24">
        <v>4148</v>
      </c>
      <c r="B142" s="24" t="s">
        <v>219</v>
      </c>
      <c r="C142" s="246">
        <v>0</v>
      </c>
      <c r="D142" s="204">
        <v>0</v>
      </c>
      <c r="E142" s="246">
        <v>3000</v>
      </c>
      <c r="F142" s="248">
        <v>1777</v>
      </c>
      <c r="G142" s="162">
        <v>3000</v>
      </c>
      <c r="H142" s="204">
        <f t="shared" si="75"/>
        <v>0</v>
      </c>
      <c r="I142" s="246">
        <v>0</v>
      </c>
      <c r="J142" s="162">
        <f t="shared" si="76"/>
        <v>-3000</v>
      </c>
      <c r="K142" s="204">
        <f t="shared" si="77"/>
        <v>-3000</v>
      </c>
    </row>
    <row r="143" spans="1:13" x14ac:dyDescent="0.25">
      <c r="A143" s="24">
        <v>4149</v>
      </c>
      <c r="B143" s="24" t="s">
        <v>120</v>
      </c>
      <c r="C143" s="246">
        <v>15500</v>
      </c>
      <c r="D143" s="204">
        <v>1843</v>
      </c>
      <c r="E143" s="246">
        <v>0</v>
      </c>
      <c r="F143" s="247">
        <v>0</v>
      </c>
      <c r="G143" s="162">
        <v>0</v>
      </c>
      <c r="H143" s="204">
        <f t="shared" si="75"/>
        <v>0</v>
      </c>
      <c r="I143" s="246">
        <v>0</v>
      </c>
      <c r="J143" s="162">
        <f t="shared" si="76"/>
        <v>0</v>
      </c>
      <c r="K143" s="204">
        <f t="shared" si="77"/>
        <v>0</v>
      </c>
      <c r="M143" s="2" t="s">
        <v>311</v>
      </c>
    </row>
    <row r="144" spans="1:13" x14ac:dyDescent="0.25">
      <c r="A144" s="24">
        <v>4150</v>
      </c>
      <c r="B144" s="24" t="s">
        <v>121</v>
      </c>
      <c r="C144" s="201">
        <v>3975</v>
      </c>
      <c r="D144" s="186">
        <v>3975</v>
      </c>
      <c r="E144" s="201">
        <v>0</v>
      </c>
      <c r="F144" s="167">
        <v>0</v>
      </c>
      <c r="G144" s="167">
        <v>0</v>
      </c>
      <c r="H144" s="186">
        <f t="shared" si="75"/>
        <v>0</v>
      </c>
      <c r="I144" s="201">
        <v>0</v>
      </c>
      <c r="J144" s="162">
        <f t="shared" si="76"/>
        <v>0</v>
      </c>
      <c r="K144" s="204">
        <f t="shared" si="77"/>
        <v>0</v>
      </c>
    </row>
    <row r="145" spans="1:33" x14ac:dyDescent="0.25">
      <c r="A145" s="24">
        <v>4140</v>
      </c>
      <c r="B145" s="24" t="s">
        <v>122</v>
      </c>
      <c r="C145" s="201">
        <v>3950</v>
      </c>
      <c r="D145" s="186">
        <v>0</v>
      </c>
      <c r="E145" s="201">
        <v>0</v>
      </c>
      <c r="F145" s="167">
        <v>0</v>
      </c>
      <c r="G145" s="167">
        <v>0</v>
      </c>
      <c r="H145" s="186">
        <f t="shared" si="75"/>
        <v>0</v>
      </c>
      <c r="I145" s="201">
        <v>0</v>
      </c>
      <c r="J145" s="162">
        <f t="shared" si="76"/>
        <v>0</v>
      </c>
      <c r="K145" s="204">
        <f t="shared" si="77"/>
        <v>0</v>
      </c>
      <c r="M145" s="2" t="s">
        <v>171</v>
      </c>
    </row>
    <row r="146" spans="1:33" ht="21.75" thickBot="1" x14ac:dyDescent="0.3">
      <c r="A146" s="24">
        <v>4141</v>
      </c>
      <c r="B146" s="24" t="s">
        <v>123</v>
      </c>
      <c r="C146" s="235">
        <v>8000</v>
      </c>
      <c r="D146" s="236"/>
      <c r="E146" s="235">
        <v>0</v>
      </c>
      <c r="F146" s="237">
        <v>0</v>
      </c>
      <c r="G146" s="237">
        <v>0</v>
      </c>
      <c r="H146" s="236">
        <f t="shared" si="75"/>
        <v>0</v>
      </c>
      <c r="I146" s="235">
        <v>0</v>
      </c>
      <c r="J146" s="238">
        <f t="shared" si="76"/>
        <v>0</v>
      </c>
      <c r="K146" s="239">
        <f t="shared" si="77"/>
        <v>0</v>
      </c>
      <c r="M146" s="2" t="s">
        <v>312</v>
      </c>
    </row>
    <row r="147" spans="1:33" ht="22.5" thickTop="1" thickBot="1" x14ac:dyDescent="0.3">
      <c r="A147" s="6"/>
      <c r="B147" s="39" t="s">
        <v>19</v>
      </c>
      <c r="C147" s="197">
        <f>SUM(C130:C146)</f>
        <v>36425</v>
      </c>
      <c r="D147" s="182">
        <f>SUM(D130:D146)</f>
        <v>10818</v>
      </c>
      <c r="E147" s="197">
        <f>SUM(E130:E146)</f>
        <v>22000</v>
      </c>
      <c r="F147" s="161">
        <f>SUM(F130:F146)</f>
        <v>2250</v>
      </c>
      <c r="G147" s="161">
        <f>SUM(G130:G146)</f>
        <v>22000</v>
      </c>
      <c r="H147" s="182">
        <f t="shared" si="75"/>
        <v>0</v>
      </c>
      <c r="I147" s="197">
        <f>SUM(I130:I146)</f>
        <v>199500</v>
      </c>
      <c r="J147" s="161">
        <f t="shared" si="76"/>
        <v>177500</v>
      </c>
      <c r="K147" s="182">
        <f t="shared" si="77"/>
        <v>177500</v>
      </c>
      <c r="L147" s="1"/>
      <c r="M147" s="1"/>
      <c r="Q147" s="3"/>
      <c r="R147" s="1"/>
      <c r="S147" s="1"/>
      <c r="T147" s="1"/>
      <c r="U147" s="1"/>
      <c r="V147" s="1"/>
      <c r="W147" s="1"/>
      <c r="X147" s="1"/>
    </row>
    <row r="148" spans="1:33" ht="21.75" thickBot="1" x14ac:dyDescent="0.3">
      <c r="A148" s="6"/>
      <c r="B148" s="29"/>
      <c r="C148" s="202"/>
      <c r="D148" s="187"/>
      <c r="E148" s="202"/>
      <c r="F148" s="28"/>
      <c r="G148" s="28"/>
      <c r="H148" s="187"/>
      <c r="I148" s="202"/>
      <c r="J148" s="9"/>
      <c r="K148" s="113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" customFormat="1" ht="21.75" thickBot="1" x14ac:dyDescent="0.3">
      <c r="A149" s="8"/>
      <c r="B149" s="39" t="s">
        <v>78</v>
      </c>
      <c r="C149" s="195">
        <f t="shared" ref="C149:K149" si="78">SUM(C125+C147)</f>
        <v>77945</v>
      </c>
      <c r="D149" s="178">
        <f t="shared" si="78"/>
        <v>40320</v>
      </c>
      <c r="E149" s="195">
        <f t="shared" si="78"/>
        <v>94500</v>
      </c>
      <c r="F149" s="160">
        <f t="shared" si="78"/>
        <v>37750</v>
      </c>
      <c r="G149" s="160">
        <f t="shared" si="78"/>
        <v>85000</v>
      </c>
      <c r="H149" s="178">
        <f t="shared" si="78"/>
        <v>9500</v>
      </c>
      <c r="I149" s="195">
        <f t="shared" si="78"/>
        <v>242000</v>
      </c>
      <c r="J149" s="160">
        <f t="shared" si="78"/>
        <v>187000</v>
      </c>
      <c r="K149" s="178">
        <f t="shared" si="78"/>
        <v>147500</v>
      </c>
      <c r="N149" s="2"/>
      <c r="O149" s="2"/>
      <c r="P149" s="2"/>
      <c r="Q149" s="3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1.75" thickBot="1" x14ac:dyDescent="0.3">
      <c r="A150" s="29"/>
      <c r="B150" s="39" t="s">
        <v>160</v>
      </c>
      <c r="C150" s="195">
        <f t="shared" ref="C150:J150" si="79">C149+C114</f>
        <v>359545</v>
      </c>
      <c r="D150" s="178">
        <f t="shared" si="79"/>
        <v>314552.21999999997</v>
      </c>
      <c r="E150" s="195">
        <f t="shared" si="79"/>
        <v>404376.5</v>
      </c>
      <c r="F150" s="160">
        <f t="shared" si="79"/>
        <v>159094</v>
      </c>
      <c r="G150" s="160">
        <f t="shared" si="79"/>
        <v>393999</v>
      </c>
      <c r="H150" s="178">
        <f t="shared" si="79"/>
        <v>10377.5</v>
      </c>
      <c r="I150" s="195">
        <f t="shared" si="79"/>
        <v>575131.745</v>
      </c>
      <c r="J150" s="160">
        <f t="shared" si="79"/>
        <v>211132.745</v>
      </c>
      <c r="K150" s="178">
        <f>I150-E150</f>
        <v>170755.245</v>
      </c>
      <c r="L150" s="1"/>
      <c r="M150" s="1"/>
      <c r="Q150" s="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1" customFormat="1" ht="21.75" thickBot="1" x14ac:dyDescent="0.3">
      <c r="A151" s="8"/>
      <c r="B151" s="29"/>
      <c r="C151" s="214"/>
      <c r="D151" s="188"/>
      <c r="E151" s="23"/>
      <c r="F151" s="23"/>
      <c r="G151" s="20"/>
      <c r="H151" s="20"/>
      <c r="I151" s="23"/>
      <c r="J151" s="23"/>
      <c r="K151" s="23"/>
      <c r="L151" s="23"/>
      <c r="M151" s="2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33" s="1" customFormat="1" ht="21.75" thickTop="1" x14ac:dyDescent="0.25">
      <c r="A152" s="8"/>
      <c r="B152" s="20"/>
      <c r="C152" s="216" t="s">
        <v>144</v>
      </c>
      <c r="D152" s="217" t="s">
        <v>260</v>
      </c>
      <c r="E152" s="218" t="s">
        <v>375</v>
      </c>
      <c r="F152" s="20"/>
      <c r="G152" s="20"/>
      <c r="H152" s="20"/>
      <c r="I152" s="20"/>
      <c r="J152" s="20"/>
      <c r="K152" s="2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5">
      <c r="A153" s="29"/>
      <c r="B153" s="213" t="s">
        <v>13</v>
      </c>
      <c r="C153" s="215">
        <f>D21</f>
        <v>393670</v>
      </c>
      <c r="D153" s="189">
        <f>G21</f>
        <v>414946</v>
      </c>
      <c r="E153" s="240">
        <f>I21</f>
        <v>575132</v>
      </c>
      <c r="F153" s="20"/>
      <c r="G153" s="20"/>
      <c r="H153" s="20"/>
      <c r="I153" s="20"/>
      <c r="J153" s="20"/>
      <c r="K153" s="20"/>
    </row>
    <row r="154" spans="1:33" x14ac:dyDescent="0.25">
      <c r="A154" s="29" t="s">
        <v>79</v>
      </c>
      <c r="B154" s="213" t="s">
        <v>80</v>
      </c>
      <c r="C154" s="215">
        <f>D150</f>
        <v>314552.21999999997</v>
      </c>
      <c r="D154" s="189">
        <f>G150</f>
        <v>393999</v>
      </c>
      <c r="E154" s="240">
        <f>I150</f>
        <v>575131.745</v>
      </c>
      <c r="F154" s="20"/>
      <c r="G154" s="20"/>
      <c r="H154" s="20"/>
      <c r="I154" s="20"/>
      <c r="J154" s="20"/>
      <c r="K154" s="20"/>
      <c r="Q154" s="3"/>
    </row>
    <row r="155" spans="1:33" ht="21.75" thickBot="1" x14ac:dyDescent="0.3">
      <c r="A155" s="20"/>
      <c r="B155" s="213" t="s">
        <v>81</v>
      </c>
      <c r="C155" s="219">
        <f>C153-C154</f>
        <v>79117.780000000028</v>
      </c>
      <c r="D155" s="220">
        <f>D153-D154</f>
        <v>20947</v>
      </c>
      <c r="E155" s="221">
        <f>E153-E154</f>
        <v>0.25500000000465661</v>
      </c>
      <c r="F155" s="20"/>
      <c r="G155" s="20"/>
      <c r="H155" s="20"/>
      <c r="I155" s="20"/>
      <c r="J155" s="20"/>
      <c r="K155" s="20"/>
    </row>
    <row r="156" spans="1:33" ht="21.75" thickTop="1" x14ac:dyDescent="0.25">
      <c r="A156" s="20"/>
      <c r="C156" s="3"/>
      <c r="D156" s="3"/>
      <c r="J156" s="3"/>
      <c r="K156" s="3"/>
      <c r="L156" s="3"/>
      <c r="M156" s="3"/>
    </row>
    <row r="157" spans="1:33" x14ac:dyDescent="0.25">
      <c r="A157" s="1" t="s">
        <v>376</v>
      </c>
      <c r="B157" s="2" t="s">
        <v>362</v>
      </c>
      <c r="C157" s="145">
        <v>3000</v>
      </c>
    </row>
    <row r="158" spans="1:33" x14ac:dyDescent="0.25">
      <c r="B158" s="2" t="s">
        <v>378</v>
      </c>
      <c r="C158" s="145">
        <v>1000</v>
      </c>
      <c r="Q158" s="3"/>
    </row>
    <row r="159" spans="1:33" x14ac:dyDescent="0.25">
      <c r="B159" s="2" t="s">
        <v>363</v>
      </c>
      <c r="C159" s="145">
        <v>3500</v>
      </c>
      <c r="Q159" s="3"/>
    </row>
    <row r="162" spans="1:17" x14ac:dyDescent="0.25">
      <c r="A162" s="8" t="s">
        <v>330</v>
      </c>
      <c r="B162" s="2" t="s">
        <v>377</v>
      </c>
      <c r="C162" s="145">
        <v>150000</v>
      </c>
      <c r="D162" s="2" t="s">
        <v>365</v>
      </c>
    </row>
    <row r="163" spans="1:17" x14ac:dyDescent="0.25">
      <c r="B163" s="2" t="s">
        <v>366</v>
      </c>
      <c r="C163" s="145">
        <v>5000</v>
      </c>
      <c r="Q163" s="3"/>
    </row>
    <row r="164" spans="1:17" x14ac:dyDescent="0.25">
      <c r="B164" s="2" t="s">
        <v>367</v>
      </c>
      <c r="C164" s="145">
        <v>-18500</v>
      </c>
    </row>
    <row r="165" spans="1:17" x14ac:dyDescent="0.25">
      <c r="B165" s="2" t="s">
        <v>368</v>
      </c>
      <c r="C165" s="145">
        <v>-20000</v>
      </c>
    </row>
    <row r="166" spans="1:17" x14ac:dyDescent="0.25">
      <c r="B166" s="2" t="s">
        <v>369</v>
      </c>
      <c r="C166" s="145">
        <v>-30000</v>
      </c>
      <c r="Q166" s="3"/>
    </row>
    <row r="167" spans="1:17" x14ac:dyDescent="0.25">
      <c r="B167" s="2" t="s">
        <v>370</v>
      </c>
      <c r="C167" s="145">
        <v>-10000</v>
      </c>
    </row>
    <row r="168" spans="1:17" x14ac:dyDescent="0.25">
      <c r="B168" s="2" t="s">
        <v>404</v>
      </c>
      <c r="C168" s="145">
        <f>-SUM(C162:C167)</f>
        <v>-76500</v>
      </c>
    </row>
    <row r="169" spans="1:17" x14ac:dyDescent="0.25">
      <c r="C169" s="145"/>
    </row>
    <row r="170" spans="1:17" x14ac:dyDescent="0.25">
      <c r="B170" s="2" t="s">
        <v>394</v>
      </c>
      <c r="C170" s="145">
        <v>7500</v>
      </c>
    </row>
    <row r="172" spans="1:17" x14ac:dyDescent="0.25">
      <c r="Q172" s="3"/>
    </row>
    <row r="189" spans="17:17" x14ac:dyDescent="0.25">
      <c r="Q189" s="3"/>
    </row>
    <row r="191" spans="17:17" x14ac:dyDescent="0.25">
      <c r="Q191" s="3"/>
    </row>
    <row r="192" spans="17:17" x14ac:dyDescent="0.25">
      <c r="Q192" s="3"/>
    </row>
    <row r="193" spans="17:17" x14ac:dyDescent="0.25">
      <c r="Q193" s="3"/>
    </row>
    <row r="195" spans="17:17" x14ac:dyDescent="0.25">
      <c r="Q195" s="3"/>
    </row>
    <row r="196" spans="17:17" x14ac:dyDescent="0.25">
      <c r="Q196" s="3"/>
    </row>
    <row r="198" spans="17:17" x14ac:dyDescent="0.25">
      <c r="Q198" s="3"/>
    </row>
    <row r="199" spans="17:17" x14ac:dyDescent="0.25">
      <c r="Q199" s="3"/>
    </row>
    <row r="200" spans="17:17" x14ac:dyDescent="0.25">
      <c r="Q200" s="3"/>
    </row>
    <row r="202" spans="17:17" x14ac:dyDescent="0.25">
      <c r="Q202" s="3"/>
    </row>
    <row r="204" spans="17:17" x14ac:dyDescent="0.25">
      <c r="Q204" s="3"/>
    </row>
    <row r="206" spans="17:17" x14ac:dyDescent="0.25">
      <c r="Q206" s="3"/>
    </row>
    <row r="207" spans="17:17" x14ac:dyDescent="0.25">
      <c r="Q207" s="3"/>
    </row>
    <row r="208" spans="17:17" x14ac:dyDescent="0.25">
      <c r="Q208" s="3"/>
    </row>
    <row r="209" spans="17:17" x14ac:dyDescent="0.25">
      <c r="Q209" s="3"/>
    </row>
  </sheetData>
  <mergeCells count="4">
    <mergeCell ref="B1:L1"/>
    <mergeCell ref="C3:D3"/>
    <mergeCell ref="I3:K3"/>
    <mergeCell ref="E3:H3"/>
  </mergeCells>
  <pageMargins left="0.7" right="0.7" top="0.75" bottom="0.75" header="0.3" footer="0.3"/>
  <pageSetup paperSize="8" scale="72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5B7D-36BC-40D9-98BA-0E1A76A0F969}">
  <sheetPr>
    <pageSetUpPr fitToPage="1"/>
  </sheetPr>
  <dimension ref="A1:Q154"/>
  <sheetViews>
    <sheetView zoomScale="85" zoomScaleNormal="85" workbookViewId="0">
      <pane ySplit="4" topLeftCell="A5" activePane="bottomLeft" state="frozen"/>
      <selection pane="bottomLeft" activeCell="E24" sqref="E24:E27"/>
    </sheetView>
  </sheetViews>
  <sheetFormatPr defaultColWidth="9.140625" defaultRowHeight="21" x14ac:dyDescent="0.25"/>
  <cols>
    <col min="1" max="1" width="27.7109375" style="2" customWidth="1"/>
    <col min="2" max="2" width="50.42578125" style="2" customWidth="1"/>
    <col min="3" max="3" width="14.42578125" style="2" customWidth="1"/>
    <col min="4" max="4" width="14" style="2" customWidth="1"/>
    <col min="5" max="5" width="13.140625" style="2" customWidth="1"/>
    <col min="6" max="6" width="14.7109375" style="2" customWidth="1"/>
    <col min="7" max="7" width="13.140625" style="2" customWidth="1"/>
    <col min="8" max="8" width="14.140625" style="2" customWidth="1"/>
    <col min="9" max="9" width="11.7109375" style="2" customWidth="1"/>
    <col min="10" max="11" width="13.42578125" style="2" customWidth="1"/>
    <col min="12" max="12" width="14.7109375" style="2" customWidth="1"/>
    <col min="13" max="13" width="26.7109375" style="2" bestFit="1" customWidth="1"/>
    <col min="14" max="14" width="23.42578125" style="2" customWidth="1"/>
    <col min="15" max="15" width="12.140625" style="2" bestFit="1" customWidth="1"/>
    <col min="16" max="16" width="13.140625" style="2" bestFit="1" customWidth="1"/>
    <col min="17" max="17" width="10.42578125" style="2" bestFit="1" customWidth="1"/>
    <col min="18" max="18" width="10.28515625" style="2" customWidth="1"/>
    <col min="19" max="16384" width="9.140625" style="2"/>
  </cols>
  <sheetData>
    <row r="1" spans="1:17" x14ac:dyDescent="0.25">
      <c r="B1" s="289" t="s">
        <v>141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155"/>
    </row>
    <row r="2" spans="1:17" ht="21.75" thickBot="1" x14ac:dyDescent="0.3">
      <c r="G2" s="1" t="s">
        <v>252</v>
      </c>
    </row>
    <row r="3" spans="1:17" ht="21.75" thickBot="1" x14ac:dyDescent="0.3">
      <c r="C3" s="305" t="s">
        <v>105</v>
      </c>
      <c r="D3" s="306"/>
      <c r="E3" s="305" t="s">
        <v>117</v>
      </c>
      <c r="F3" s="307"/>
      <c r="G3" s="307"/>
      <c r="H3" s="149"/>
      <c r="I3" s="308" t="s">
        <v>188</v>
      </c>
      <c r="J3" s="293"/>
      <c r="K3" s="309"/>
      <c r="M3" s="2" t="s">
        <v>280</v>
      </c>
      <c r="N3" s="152" t="s">
        <v>193</v>
      </c>
    </row>
    <row r="4" spans="1:17" ht="42" customHeight="1" thickBot="1" x14ac:dyDescent="0.4">
      <c r="C4" s="30" t="s">
        <v>0</v>
      </c>
      <c r="D4" s="33" t="s">
        <v>1</v>
      </c>
      <c r="E4" s="30" t="s">
        <v>0</v>
      </c>
      <c r="F4" s="32" t="s">
        <v>106</v>
      </c>
      <c r="G4" s="32" t="s">
        <v>104</v>
      </c>
      <c r="H4" s="35" t="s">
        <v>159</v>
      </c>
      <c r="I4" s="151" t="s">
        <v>0</v>
      </c>
      <c r="J4" s="31" t="s">
        <v>256</v>
      </c>
      <c r="K4" s="33" t="s">
        <v>257</v>
      </c>
      <c r="O4" s="144" t="s">
        <v>258</v>
      </c>
      <c r="P4" s="147">
        <f>SUM((P6-O6)/O6)*1</f>
        <v>5.8647031677710459E-2</v>
      </c>
    </row>
    <row r="5" spans="1:17" x14ac:dyDescent="0.2">
      <c r="A5" s="1" t="s">
        <v>113</v>
      </c>
      <c r="B5" s="20"/>
      <c r="C5" s="21"/>
      <c r="D5" s="21"/>
      <c r="E5" s="21"/>
      <c r="F5" s="22"/>
      <c r="G5" s="22"/>
      <c r="H5" s="22"/>
      <c r="I5" s="21"/>
      <c r="J5" s="154"/>
      <c r="K5" s="154"/>
      <c r="N5" s="143"/>
      <c r="O5" s="2" t="s">
        <v>259</v>
      </c>
      <c r="P5" s="2" t="s">
        <v>260</v>
      </c>
    </row>
    <row r="6" spans="1:17" x14ac:dyDescent="0.25">
      <c r="A6" s="6">
        <v>1176</v>
      </c>
      <c r="B6" s="6" t="s">
        <v>3</v>
      </c>
      <c r="C6" s="140">
        <v>311123</v>
      </c>
      <c r="D6" s="141">
        <v>311123</v>
      </c>
      <c r="E6" s="140">
        <v>349530</v>
      </c>
      <c r="F6" s="142">
        <v>349530</v>
      </c>
      <c r="G6" s="142">
        <v>349530</v>
      </c>
      <c r="H6" s="141">
        <f>G6-E6</f>
        <v>0</v>
      </c>
      <c r="I6" s="150">
        <v>366832</v>
      </c>
      <c r="J6" s="142">
        <f>I6-G6</f>
        <v>17302</v>
      </c>
      <c r="K6" s="141">
        <f>I6-E6</f>
        <v>17302</v>
      </c>
      <c r="N6" s="146">
        <f>(I6-F6)/F6</f>
        <v>4.9500758160959002E-2</v>
      </c>
      <c r="O6" s="145">
        <f>E6/7755</f>
        <v>45.071566731141196</v>
      </c>
      <c r="P6" s="145">
        <f>I6/7688</f>
        <v>47.714880332986475</v>
      </c>
      <c r="Q6" s="156">
        <f>P6-O6</f>
        <v>2.6433136018452785</v>
      </c>
    </row>
    <row r="7" spans="1:17" x14ac:dyDescent="0.25">
      <c r="A7" s="6">
        <v>1177</v>
      </c>
      <c r="B7" s="17" t="s">
        <v>4</v>
      </c>
      <c r="C7" s="133">
        <v>2730</v>
      </c>
      <c r="D7" s="134">
        <v>2730</v>
      </c>
      <c r="E7" s="133">
        <v>2050</v>
      </c>
      <c r="F7" s="93">
        <v>2050</v>
      </c>
      <c r="G7" s="93">
        <v>2050</v>
      </c>
      <c r="H7" s="134">
        <f t="shared" ref="H7:H20" si="0">G7-E7</f>
        <v>0</v>
      </c>
      <c r="I7" s="133">
        <v>1370</v>
      </c>
      <c r="J7" s="93">
        <f t="shared" ref="J7:J20" si="1">I7-G7</f>
        <v>-680</v>
      </c>
      <c r="K7" s="134">
        <f t="shared" ref="K7:K20" si="2">I7-E7</f>
        <v>-680</v>
      </c>
      <c r="N7" s="2" t="s">
        <v>205</v>
      </c>
    </row>
    <row r="8" spans="1:17" x14ac:dyDescent="0.25">
      <c r="A8" s="6">
        <v>1190</v>
      </c>
      <c r="B8" s="17" t="s">
        <v>5</v>
      </c>
      <c r="C8" s="133">
        <v>550</v>
      </c>
      <c r="D8" s="134">
        <v>2044</v>
      </c>
      <c r="E8" s="133">
        <v>2000</v>
      </c>
      <c r="F8" s="93">
        <v>1268</v>
      </c>
      <c r="G8" s="93">
        <v>2000</v>
      </c>
      <c r="H8" s="134">
        <f t="shared" si="0"/>
        <v>0</v>
      </c>
      <c r="I8" s="133">
        <v>2000</v>
      </c>
      <c r="J8" s="93">
        <f t="shared" si="1"/>
        <v>0</v>
      </c>
      <c r="K8" s="134">
        <f t="shared" si="2"/>
        <v>0</v>
      </c>
    </row>
    <row r="9" spans="1:17" x14ac:dyDescent="0.25">
      <c r="A9" s="6">
        <v>1001</v>
      </c>
      <c r="B9" s="17" t="s">
        <v>6</v>
      </c>
      <c r="C9" s="133">
        <v>250</v>
      </c>
      <c r="D9" s="134">
        <v>213</v>
      </c>
      <c r="E9" s="133">
        <v>250</v>
      </c>
      <c r="F9" s="93">
        <v>0</v>
      </c>
      <c r="G9" s="93">
        <v>0</v>
      </c>
      <c r="H9" s="134">
        <f t="shared" si="0"/>
        <v>-250</v>
      </c>
      <c r="I9" s="133">
        <v>250</v>
      </c>
      <c r="J9" s="93">
        <f t="shared" si="1"/>
        <v>250</v>
      </c>
      <c r="K9" s="134">
        <f t="shared" si="2"/>
        <v>0</v>
      </c>
    </row>
    <row r="10" spans="1:17" x14ac:dyDescent="0.25">
      <c r="A10" s="6">
        <v>1007</v>
      </c>
      <c r="B10" s="17" t="s">
        <v>155</v>
      </c>
      <c r="C10" s="133">
        <v>120</v>
      </c>
      <c r="D10" s="134">
        <v>72</v>
      </c>
      <c r="E10" s="133">
        <v>0</v>
      </c>
      <c r="F10" s="93">
        <v>0</v>
      </c>
      <c r="G10" s="93">
        <v>500</v>
      </c>
      <c r="H10" s="134">
        <f t="shared" si="0"/>
        <v>500</v>
      </c>
      <c r="I10" s="133">
        <v>500</v>
      </c>
      <c r="J10" s="93">
        <f t="shared" si="1"/>
        <v>0</v>
      </c>
      <c r="K10" s="134">
        <f t="shared" si="2"/>
        <v>500</v>
      </c>
      <c r="N10" s="90"/>
    </row>
    <row r="11" spans="1:17" x14ac:dyDescent="0.25">
      <c r="A11" s="6">
        <v>1077</v>
      </c>
      <c r="B11" s="17" t="s">
        <v>118</v>
      </c>
      <c r="C11" s="133">
        <v>0</v>
      </c>
      <c r="D11" s="134">
        <v>0</v>
      </c>
      <c r="E11" s="133">
        <v>0</v>
      </c>
      <c r="F11" s="93">
        <v>4415</v>
      </c>
      <c r="G11" s="93">
        <v>17240</v>
      </c>
      <c r="H11" s="134">
        <f t="shared" si="0"/>
        <v>17240</v>
      </c>
      <c r="I11" s="133">
        <v>0</v>
      </c>
      <c r="J11" s="93">
        <f t="shared" si="1"/>
        <v>-17240</v>
      </c>
      <c r="K11" s="134">
        <f t="shared" si="2"/>
        <v>0</v>
      </c>
      <c r="L11" s="2" t="s">
        <v>129</v>
      </c>
      <c r="N11" s="2" t="s">
        <v>194</v>
      </c>
    </row>
    <row r="12" spans="1:17" x14ac:dyDescent="0.25">
      <c r="A12" s="6">
        <v>1003</v>
      </c>
      <c r="B12" s="17" t="s">
        <v>7</v>
      </c>
      <c r="C12" s="133">
        <v>5000</v>
      </c>
      <c r="D12" s="134">
        <v>7078</v>
      </c>
      <c r="E12" s="133">
        <v>4500</v>
      </c>
      <c r="F12" s="93">
        <v>0</v>
      </c>
      <c r="G12" s="93">
        <v>0</v>
      </c>
      <c r="H12" s="134">
        <f t="shared" si="0"/>
        <v>-4500</v>
      </c>
      <c r="I12" s="133">
        <v>1700</v>
      </c>
      <c r="J12" s="93">
        <f t="shared" si="1"/>
        <v>1700</v>
      </c>
      <c r="K12" s="134">
        <f t="shared" si="2"/>
        <v>-2800</v>
      </c>
      <c r="L12" s="2" t="s">
        <v>156</v>
      </c>
      <c r="M12" s="2" t="s">
        <v>278</v>
      </c>
      <c r="N12" s="2" t="s">
        <v>196</v>
      </c>
    </row>
    <row r="13" spans="1:17" x14ac:dyDescent="0.25">
      <c r="A13" s="6">
        <v>1078</v>
      </c>
      <c r="B13" s="17" t="s">
        <v>8</v>
      </c>
      <c r="C13" s="133">
        <v>2000</v>
      </c>
      <c r="D13" s="134">
        <v>2000</v>
      </c>
      <c r="E13" s="133">
        <v>2000</v>
      </c>
      <c r="F13" s="93">
        <v>0</v>
      </c>
      <c r="G13" s="93">
        <v>2000</v>
      </c>
      <c r="H13" s="134">
        <f t="shared" si="0"/>
        <v>0</v>
      </c>
      <c r="I13" s="133">
        <v>2000</v>
      </c>
      <c r="J13" s="93">
        <f t="shared" si="1"/>
        <v>0</v>
      </c>
      <c r="K13" s="134">
        <f t="shared" si="2"/>
        <v>0</v>
      </c>
      <c r="N13" s="2" t="s">
        <v>190</v>
      </c>
    </row>
    <row r="14" spans="1:17" x14ac:dyDescent="0.25">
      <c r="A14" s="6">
        <v>1080</v>
      </c>
      <c r="B14" s="17" t="s">
        <v>9</v>
      </c>
      <c r="C14" s="133">
        <v>803</v>
      </c>
      <c r="D14" s="134">
        <v>723</v>
      </c>
      <c r="E14" s="133">
        <v>670</v>
      </c>
      <c r="F14" s="93">
        <v>29</v>
      </c>
      <c r="G14" s="93">
        <v>670</v>
      </c>
      <c r="H14" s="134">
        <f t="shared" si="0"/>
        <v>0</v>
      </c>
      <c r="I14" s="133">
        <v>670</v>
      </c>
      <c r="J14" s="93">
        <f t="shared" si="1"/>
        <v>0</v>
      </c>
      <c r="K14" s="134">
        <f t="shared" si="2"/>
        <v>0</v>
      </c>
    </row>
    <row r="15" spans="1:17" x14ac:dyDescent="0.25">
      <c r="A15" s="6">
        <v>1080</v>
      </c>
      <c r="B15" s="17" t="s">
        <v>10</v>
      </c>
      <c r="C15" s="133">
        <v>2580</v>
      </c>
      <c r="D15" s="134">
        <v>2402</v>
      </c>
      <c r="E15" s="133">
        <v>2345</v>
      </c>
      <c r="F15" s="93">
        <v>16</v>
      </c>
      <c r="G15" s="93">
        <v>2345</v>
      </c>
      <c r="H15" s="134">
        <f t="shared" si="0"/>
        <v>0</v>
      </c>
      <c r="I15" s="133">
        <v>2345</v>
      </c>
      <c r="J15" s="93">
        <f t="shared" si="1"/>
        <v>0</v>
      </c>
      <c r="K15" s="134">
        <f t="shared" si="2"/>
        <v>0</v>
      </c>
    </row>
    <row r="16" spans="1:17" x14ac:dyDescent="0.25">
      <c r="A16" s="6">
        <v>1080</v>
      </c>
      <c r="B16" s="17" t="s">
        <v>11</v>
      </c>
      <c r="C16" s="133">
        <v>1180</v>
      </c>
      <c r="D16" s="134">
        <v>1123</v>
      </c>
      <c r="E16" s="133">
        <v>1110</v>
      </c>
      <c r="F16" s="93">
        <v>68</v>
      </c>
      <c r="G16" s="93">
        <v>1110</v>
      </c>
      <c r="H16" s="134">
        <f t="shared" si="0"/>
        <v>0</v>
      </c>
      <c r="I16" s="133">
        <v>1110</v>
      </c>
      <c r="J16" s="93">
        <f t="shared" si="1"/>
        <v>0</v>
      </c>
      <c r="K16" s="134">
        <f t="shared" si="2"/>
        <v>0</v>
      </c>
    </row>
    <row r="17" spans="1:14" x14ac:dyDescent="0.25">
      <c r="A17" s="6">
        <v>1085</v>
      </c>
      <c r="B17" s="17" t="s">
        <v>107</v>
      </c>
      <c r="C17" s="133">
        <v>500</v>
      </c>
      <c r="D17" s="134">
        <v>550</v>
      </c>
      <c r="E17" s="133">
        <v>500</v>
      </c>
      <c r="F17" s="93">
        <v>150</v>
      </c>
      <c r="G17" s="93">
        <v>300</v>
      </c>
      <c r="H17" s="134">
        <f t="shared" si="0"/>
        <v>-200</v>
      </c>
      <c r="I17" s="133">
        <v>500</v>
      </c>
      <c r="J17" s="93">
        <f t="shared" si="1"/>
        <v>200</v>
      </c>
      <c r="K17" s="134">
        <f t="shared" si="2"/>
        <v>0</v>
      </c>
    </row>
    <row r="18" spans="1:14" x14ac:dyDescent="0.25">
      <c r="A18" s="7">
        <v>1004</v>
      </c>
      <c r="B18" s="17" t="s">
        <v>245</v>
      </c>
      <c r="C18" s="133">
        <v>2000</v>
      </c>
      <c r="D18" s="134">
        <v>1000</v>
      </c>
      <c r="E18" s="133">
        <v>2000</v>
      </c>
      <c r="F18" s="93">
        <v>0</v>
      </c>
      <c r="G18" s="93">
        <v>1400</v>
      </c>
      <c r="H18" s="134">
        <f t="shared" si="0"/>
        <v>-600</v>
      </c>
      <c r="I18" s="133">
        <v>2600</v>
      </c>
      <c r="J18" s="93">
        <f t="shared" si="1"/>
        <v>1200</v>
      </c>
      <c r="K18" s="134">
        <f t="shared" si="2"/>
        <v>600</v>
      </c>
    </row>
    <row r="19" spans="1:14" x14ac:dyDescent="0.25">
      <c r="A19" s="7">
        <v>1006</v>
      </c>
      <c r="B19" s="17" t="s">
        <v>84</v>
      </c>
      <c r="C19" s="133">
        <v>3400</v>
      </c>
      <c r="D19" s="134">
        <v>3397</v>
      </c>
      <c r="E19" s="133">
        <v>0</v>
      </c>
      <c r="F19" s="93">
        <v>0</v>
      </c>
      <c r="G19" s="93">
        <v>0</v>
      </c>
      <c r="H19" s="134">
        <f t="shared" si="0"/>
        <v>0</v>
      </c>
      <c r="I19" s="133">
        <v>0</v>
      </c>
      <c r="J19" s="93">
        <f t="shared" si="1"/>
        <v>0</v>
      </c>
      <c r="K19" s="134">
        <f t="shared" si="2"/>
        <v>0</v>
      </c>
      <c r="N19" s="2" t="s">
        <v>145</v>
      </c>
    </row>
    <row r="20" spans="1:14" ht="21.75" thickBot="1" x14ac:dyDescent="0.3">
      <c r="A20" s="7">
        <v>1008</v>
      </c>
      <c r="B20" s="17" t="s">
        <v>192</v>
      </c>
      <c r="C20" s="135">
        <v>0</v>
      </c>
      <c r="D20" s="136">
        <v>0</v>
      </c>
      <c r="E20" s="135">
        <v>0</v>
      </c>
      <c r="F20" s="138">
        <v>24086</v>
      </c>
      <c r="G20" s="138">
        <v>24087</v>
      </c>
      <c r="H20" s="136">
        <f t="shared" si="0"/>
        <v>24087</v>
      </c>
      <c r="I20" s="135">
        <v>0</v>
      </c>
      <c r="J20" s="138">
        <f t="shared" si="1"/>
        <v>-24087</v>
      </c>
      <c r="K20" s="136">
        <f t="shared" si="2"/>
        <v>0</v>
      </c>
      <c r="N20" s="2" t="s">
        <v>243</v>
      </c>
    </row>
    <row r="21" spans="1:14" ht="21.75" thickBot="1" x14ac:dyDescent="0.3">
      <c r="A21" s="1"/>
      <c r="B21" s="39" t="s">
        <v>13</v>
      </c>
      <c r="C21" s="131">
        <f>SUM(C6:C20)</f>
        <v>332236</v>
      </c>
      <c r="D21" s="132">
        <f t="shared" ref="D21:L21" si="3">SUM(D6:D20)</f>
        <v>334455</v>
      </c>
      <c r="E21" s="131">
        <f t="shared" si="3"/>
        <v>366955</v>
      </c>
      <c r="F21" s="137">
        <f t="shared" si="3"/>
        <v>381612</v>
      </c>
      <c r="G21" s="137">
        <f t="shared" si="3"/>
        <v>403232</v>
      </c>
      <c r="H21" s="132">
        <f t="shared" si="3"/>
        <v>36277</v>
      </c>
      <c r="I21" s="131">
        <f t="shared" si="3"/>
        <v>381877</v>
      </c>
      <c r="J21" s="153">
        <f t="shared" si="3"/>
        <v>-21355</v>
      </c>
      <c r="K21" s="132">
        <f t="shared" si="3"/>
        <v>14922</v>
      </c>
      <c r="L21" s="2">
        <f t="shared" si="3"/>
        <v>0</v>
      </c>
    </row>
    <row r="22" spans="1:14" x14ac:dyDescent="0.25">
      <c r="A22" s="8" t="s">
        <v>14</v>
      </c>
      <c r="B22" s="6"/>
      <c r="C22" s="9"/>
      <c r="D22" s="5"/>
      <c r="E22" s="9"/>
      <c r="F22" s="9"/>
      <c r="G22" s="9"/>
      <c r="H22" s="9"/>
      <c r="I22" s="9"/>
      <c r="J22" s="5"/>
      <c r="K22" s="5"/>
    </row>
    <row r="23" spans="1:14" ht="21.75" thickBot="1" x14ac:dyDescent="0.3">
      <c r="A23" s="8">
        <v>100</v>
      </c>
      <c r="B23" s="8" t="s">
        <v>15</v>
      </c>
      <c r="C23" s="5"/>
      <c r="D23" s="5"/>
      <c r="E23" s="5"/>
      <c r="F23" s="5"/>
      <c r="G23" s="5"/>
      <c r="H23" s="5"/>
      <c r="I23" s="5"/>
      <c r="J23" s="5"/>
      <c r="K23" s="5"/>
    </row>
    <row r="24" spans="1:14" x14ac:dyDescent="0.25">
      <c r="A24" s="6">
        <v>4001</v>
      </c>
      <c r="B24" s="17" t="s">
        <v>108</v>
      </c>
      <c r="C24" s="94">
        <v>77150</v>
      </c>
      <c r="D24" s="95">
        <v>76851</v>
      </c>
      <c r="E24" s="96">
        <v>81600</v>
      </c>
      <c r="F24" s="96">
        <v>43224</v>
      </c>
      <c r="G24" s="96">
        <v>81150</v>
      </c>
      <c r="H24" s="95">
        <f t="shared" ref="H24:H27" si="4">G24-E24</f>
        <v>-450</v>
      </c>
      <c r="I24" s="96">
        <v>105900</v>
      </c>
      <c r="J24" s="96">
        <f>I24-G24</f>
        <v>24750</v>
      </c>
      <c r="K24" s="95">
        <f>I24-E24</f>
        <v>24300</v>
      </c>
      <c r="N24" s="2" t="s">
        <v>261</v>
      </c>
    </row>
    <row r="25" spans="1:14" x14ac:dyDescent="0.25">
      <c r="A25" s="6">
        <v>4004</v>
      </c>
      <c r="B25" s="17" t="s">
        <v>16</v>
      </c>
      <c r="C25" s="91">
        <v>6750</v>
      </c>
      <c r="D25" s="92">
        <v>6340</v>
      </c>
      <c r="E25" s="93">
        <v>7690</v>
      </c>
      <c r="F25" s="93">
        <v>3559</v>
      </c>
      <c r="G25" s="93">
        <v>6823</v>
      </c>
      <c r="H25" s="92">
        <f t="shared" si="4"/>
        <v>-867</v>
      </c>
      <c r="I25" s="93">
        <v>8250</v>
      </c>
      <c r="J25" s="93">
        <f t="shared" ref="J25:J27" si="5">I25-G25</f>
        <v>1427</v>
      </c>
      <c r="K25" s="92">
        <f t="shared" ref="K25:K27" si="6">I25-E25</f>
        <v>560</v>
      </c>
    </row>
    <row r="26" spans="1:14" x14ac:dyDescent="0.25">
      <c r="A26" s="6">
        <v>4010</v>
      </c>
      <c r="B26" s="17" t="s">
        <v>17</v>
      </c>
      <c r="C26" s="91">
        <v>950</v>
      </c>
      <c r="D26" s="92">
        <v>883</v>
      </c>
      <c r="E26" s="93">
        <v>600</v>
      </c>
      <c r="F26" s="93">
        <v>72</v>
      </c>
      <c r="G26" s="93">
        <v>300</v>
      </c>
      <c r="H26" s="92">
        <f t="shared" si="4"/>
        <v>-300</v>
      </c>
      <c r="I26" s="93">
        <v>600</v>
      </c>
      <c r="J26" s="93">
        <f t="shared" si="5"/>
        <v>300</v>
      </c>
      <c r="K26" s="92">
        <f t="shared" si="6"/>
        <v>0</v>
      </c>
    </row>
    <row r="27" spans="1:14" ht="21.75" thickBot="1" x14ac:dyDescent="0.3">
      <c r="A27" s="6">
        <v>4016</v>
      </c>
      <c r="B27" s="17" t="s">
        <v>18</v>
      </c>
      <c r="C27" s="98">
        <v>9750</v>
      </c>
      <c r="D27" s="99">
        <v>10298</v>
      </c>
      <c r="E27" s="93">
        <v>14540</v>
      </c>
      <c r="F27" s="100">
        <v>7997</v>
      </c>
      <c r="G27" s="100">
        <v>17186</v>
      </c>
      <c r="H27" s="92">
        <f t="shared" si="4"/>
        <v>2646</v>
      </c>
      <c r="I27" s="93">
        <f>I24*0.185</f>
        <v>19591.5</v>
      </c>
      <c r="J27" s="93">
        <f t="shared" si="5"/>
        <v>2405.5</v>
      </c>
      <c r="K27" s="92">
        <f t="shared" si="6"/>
        <v>5051.5</v>
      </c>
      <c r="N27" s="2" t="s">
        <v>244</v>
      </c>
    </row>
    <row r="28" spans="1:14" s="1" customFormat="1" ht="21.75" thickBot="1" x14ac:dyDescent="0.3">
      <c r="A28" s="8"/>
      <c r="B28" s="39" t="s">
        <v>19</v>
      </c>
      <c r="C28" s="118">
        <f>SUM(C24:C27)</f>
        <v>94600</v>
      </c>
      <c r="D28" s="119">
        <f t="shared" ref="D28:K28" si="7">SUM(D24:D27)</f>
        <v>94372</v>
      </c>
      <c r="E28" s="118">
        <f t="shared" si="7"/>
        <v>104430</v>
      </c>
      <c r="F28" s="120">
        <f t="shared" si="7"/>
        <v>54852</v>
      </c>
      <c r="G28" s="120">
        <f t="shared" si="7"/>
        <v>105459</v>
      </c>
      <c r="H28" s="121">
        <f t="shared" si="7"/>
        <v>1029</v>
      </c>
      <c r="I28" s="120">
        <f t="shared" si="7"/>
        <v>134341.5</v>
      </c>
      <c r="J28" s="120">
        <f t="shared" si="7"/>
        <v>28882.5</v>
      </c>
      <c r="K28" s="119">
        <f t="shared" si="7"/>
        <v>29911.5</v>
      </c>
    </row>
    <row r="29" spans="1:14" ht="21.75" thickBot="1" x14ac:dyDescent="0.3">
      <c r="A29" s="8">
        <v>101</v>
      </c>
      <c r="B29" s="8" t="s">
        <v>20</v>
      </c>
      <c r="C29" s="5"/>
      <c r="D29" s="5"/>
      <c r="E29" s="5"/>
      <c r="F29" s="5"/>
      <c r="G29" s="5"/>
      <c r="H29" s="5"/>
      <c r="I29" s="5"/>
      <c r="J29" s="9"/>
      <c r="K29" s="9"/>
    </row>
    <row r="30" spans="1:14" x14ac:dyDescent="0.25">
      <c r="A30" s="6">
        <v>4009</v>
      </c>
      <c r="B30" s="17" t="s">
        <v>21</v>
      </c>
      <c r="C30" s="94">
        <v>350</v>
      </c>
      <c r="D30" s="95">
        <v>148</v>
      </c>
      <c r="E30" s="96">
        <v>350</v>
      </c>
      <c r="F30" s="96">
        <v>0</v>
      </c>
      <c r="G30" s="96">
        <v>0</v>
      </c>
      <c r="H30" s="95">
        <f>G30-E30</f>
        <v>-350</v>
      </c>
      <c r="I30" s="96">
        <v>150</v>
      </c>
      <c r="J30" s="96">
        <f>I30-G30</f>
        <v>150</v>
      </c>
      <c r="K30" s="95">
        <f>I30-E30</f>
        <v>-200</v>
      </c>
    </row>
    <row r="31" spans="1:14" x14ac:dyDescent="0.25">
      <c r="A31" s="6">
        <v>4011</v>
      </c>
      <c r="B31" s="17" t="s">
        <v>22</v>
      </c>
      <c r="C31" s="91">
        <v>275</v>
      </c>
      <c r="D31" s="92">
        <v>250</v>
      </c>
      <c r="E31" s="93">
        <v>275</v>
      </c>
      <c r="F31" s="93">
        <v>250</v>
      </c>
      <c r="G31" s="93">
        <v>250</v>
      </c>
      <c r="H31" s="92">
        <f t="shared" ref="H31:H46" si="8">G31-E31</f>
        <v>-25</v>
      </c>
      <c r="I31" s="93">
        <v>275</v>
      </c>
      <c r="J31" s="93">
        <f t="shared" ref="J31:J46" si="9">I31-G31</f>
        <v>25</v>
      </c>
      <c r="K31" s="92">
        <f t="shared" ref="K31:K93" si="10">I31-E31</f>
        <v>0</v>
      </c>
    </row>
    <row r="32" spans="1:14" x14ac:dyDescent="0.25">
      <c r="A32" s="6">
        <v>4020</v>
      </c>
      <c r="B32" s="17" t="s">
        <v>23</v>
      </c>
      <c r="C32" s="91">
        <v>438</v>
      </c>
      <c r="D32" s="92">
        <v>700</v>
      </c>
      <c r="E32" s="93">
        <v>650</v>
      </c>
      <c r="F32" s="93">
        <v>291</v>
      </c>
      <c r="G32" s="93">
        <v>600</v>
      </c>
      <c r="H32" s="92">
        <f t="shared" si="8"/>
        <v>-50</v>
      </c>
      <c r="I32" s="93">
        <v>600</v>
      </c>
      <c r="J32" s="93">
        <f t="shared" si="9"/>
        <v>0</v>
      </c>
      <c r="K32" s="92">
        <f t="shared" si="10"/>
        <v>-50</v>
      </c>
      <c r="N32" s="2" t="s">
        <v>200</v>
      </c>
    </row>
    <row r="33" spans="1:14" x14ac:dyDescent="0.25">
      <c r="A33" s="6">
        <v>4021</v>
      </c>
      <c r="B33" s="17" t="s">
        <v>95</v>
      </c>
      <c r="C33" s="91">
        <v>1500</v>
      </c>
      <c r="D33" s="92">
        <v>1956</v>
      </c>
      <c r="E33" s="93">
        <v>1850</v>
      </c>
      <c r="F33" s="93">
        <v>935</v>
      </c>
      <c r="G33" s="93">
        <v>1870</v>
      </c>
      <c r="H33" s="92">
        <f t="shared" si="8"/>
        <v>20</v>
      </c>
      <c r="I33" s="93">
        <v>1900</v>
      </c>
      <c r="J33" s="93">
        <f t="shared" si="9"/>
        <v>30</v>
      </c>
      <c r="K33" s="92">
        <f t="shared" si="10"/>
        <v>50</v>
      </c>
    </row>
    <row r="34" spans="1:14" x14ac:dyDescent="0.25">
      <c r="A34" s="6">
        <v>4022</v>
      </c>
      <c r="B34" s="17" t="s">
        <v>24</v>
      </c>
      <c r="C34" s="91">
        <v>1400</v>
      </c>
      <c r="D34" s="92">
        <v>1056</v>
      </c>
      <c r="E34" s="93">
        <v>1250</v>
      </c>
      <c r="F34" s="93">
        <v>135</v>
      </c>
      <c r="G34" s="93">
        <v>750</v>
      </c>
      <c r="H34" s="92">
        <f t="shared" si="8"/>
        <v>-500</v>
      </c>
      <c r="I34" s="93">
        <v>1000</v>
      </c>
      <c r="J34" s="93">
        <f t="shared" si="9"/>
        <v>250</v>
      </c>
      <c r="K34" s="92">
        <f t="shared" si="10"/>
        <v>-250</v>
      </c>
      <c r="N34" s="2" t="s">
        <v>199</v>
      </c>
    </row>
    <row r="35" spans="1:14" x14ac:dyDescent="0.25">
      <c r="A35" s="6">
        <v>4023</v>
      </c>
      <c r="B35" s="17" t="s">
        <v>25</v>
      </c>
      <c r="C35" s="91">
        <v>2000</v>
      </c>
      <c r="D35" s="92">
        <v>9525</v>
      </c>
      <c r="E35" s="93">
        <v>2500</v>
      </c>
      <c r="F35" s="93">
        <v>1441</v>
      </c>
      <c r="G35" s="93">
        <v>2500</v>
      </c>
      <c r="H35" s="92">
        <f t="shared" si="8"/>
        <v>0</v>
      </c>
      <c r="I35" s="93">
        <v>4500</v>
      </c>
      <c r="J35" s="93">
        <f t="shared" si="9"/>
        <v>2000</v>
      </c>
      <c r="K35" s="92">
        <f t="shared" si="10"/>
        <v>2000</v>
      </c>
      <c r="L35" s="2" t="s">
        <v>138</v>
      </c>
      <c r="M35" s="2" t="s">
        <v>279</v>
      </c>
      <c r="N35" s="2" t="s">
        <v>206</v>
      </c>
    </row>
    <row r="36" spans="1:14" x14ac:dyDescent="0.25">
      <c r="A36" s="6">
        <v>4024</v>
      </c>
      <c r="B36" s="17" t="s">
        <v>26</v>
      </c>
      <c r="C36" s="91">
        <v>3000</v>
      </c>
      <c r="D36" s="92">
        <v>2882</v>
      </c>
      <c r="E36" s="93">
        <v>3300</v>
      </c>
      <c r="F36" s="93">
        <v>3412</v>
      </c>
      <c r="G36" s="93">
        <v>3412</v>
      </c>
      <c r="H36" s="92">
        <f t="shared" si="8"/>
        <v>112</v>
      </c>
      <c r="I36" s="93">
        <v>4045</v>
      </c>
      <c r="J36" s="93">
        <f t="shared" si="9"/>
        <v>633</v>
      </c>
      <c r="K36" s="92">
        <f t="shared" si="10"/>
        <v>745</v>
      </c>
      <c r="L36" s="2" t="s">
        <v>152</v>
      </c>
      <c r="N36" s="2" t="s">
        <v>207</v>
      </c>
    </row>
    <row r="37" spans="1:14" x14ac:dyDescent="0.25">
      <c r="A37" s="6">
        <v>4025</v>
      </c>
      <c r="B37" s="17" t="s">
        <v>27</v>
      </c>
      <c r="C37" s="91">
        <v>2500</v>
      </c>
      <c r="D37" s="92">
        <v>2448</v>
      </c>
      <c r="E37" s="93">
        <v>3000</v>
      </c>
      <c r="F37" s="93">
        <v>2442</v>
      </c>
      <c r="G37" s="93">
        <v>2550</v>
      </c>
      <c r="H37" s="92">
        <f t="shared" si="8"/>
        <v>-450</v>
      </c>
      <c r="I37" s="93">
        <v>2900</v>
      </c>
      <c r="J37" s="93">
        <f t="shared" si="9"/>
        <v>350</v>
      </c>
      <c r="K37" s="92">
        <f t="shared" si="10"/>
        <v>-100</v>
      </c>
      <c r="N37" s="2" t="s">
        <v>208</v>
      </c>
    </row>
    <row r="38" spans="1:14" x14ac:dyDescent="0.25">
      <c r="A38" s="6">
        <v>4031</v>
      </c>
      <c r="B38" s="17" t="s">
        <v>28</v>
      </c>
      <c r="C38" s="91">
        <v>250</v>
      </c>
      <c r="D38" s="92">
        <v>69</v>
      </c>
      <c r="E38" s="93">
        <v>250</v>
      </c>
      <c r="F38" s="93">
        <v>10</v>
      </c>
      <c r="G38" s="93">
        <v>250</v>
      </c>
      <c r="H38" s="92">
        <v>250</v>
      </c>
      <c r="I38" s="93">
        <v>250</v>
      </c>
      <c r="J38" s="93">
        <f t="shared" si="9"/>
        <v>0</v>
      </c>
      <c r="K38" s="92">
        <f t="shared" si="10"/>
        <v>0</v>
      </c>
    </row>
    <row r="39" spans="1:14" x14ac:dyDescent="0.25">
      <c r="A39" s="6">
        <v>4032</v>
      </c>
      <c r="B39" s="17" t="s">
        <v>29</v>
      </c>
      <c r="C39" s="91">
        <v>1000</v>
      </c>
      <c r="D39" s="92">
        <v>0</v>
      </c>
      <c r="E39" s="93">
        <v>1000</v>
      </c>
      <c r="F39" s="93">
        <v>0</v>
      </c>
      <c r="G39" s="93">
        <v>1000</v>
      </c>
      <c r="H39" s="92">
        <f t="shared" si="8"/>
        <v>0</v>
      </c>
      <c r="I39" s="93">
        <v>1000</v>
      </c>
      <c r="J39" s="93">
        <f t="shared" si="9"/>
        <v>0</v>
      </c>
      <c r="K39" s="92">
        <f t="shared" si="10"/>
        <v>0</v>
      </c>
    </row>
    <row r="40" spans="1:14" x14ac:dyDescent="0.25">
      <c r="A40" s="6">
        <v>4041</v>
      </c>
      <c r="B40" s="17" t="s">
        <v>30</v>
      </c>
      <c r="C40" s="91">
        <v>75</v>
      </c>
      <c r="D40" s="92">
        <v>0</v>
      </c>
      <c r="E40" s="93">
        <v>50</v>
      </c>
      <c r="F40" s="93">
        <v>0</v>
      </c>
      <c r="G40" s="93">
        <v>0</v>
      </c>
      <c r="H40" s="92">
        <f t="shared" si="8"/>
        <v>-50</v>
      </c>
      <c r="I40" s="93">
        <v>50</v>
      </c>
      <c r="J40" s="93">
        <f t="shared" si="9"/>
        <v>50</v>
      </c>
      <c r="K40" s="92">
        <f t="shared" si="10"/>
        <v>0</v>
      </c>
    </row>
    <row r="41" spans="1:14" x14ac:dyDescent="0.25">
      <c r="A41" s="6">
        <v>4043</v>
      </c>
      <c r="B41" s="17" t="s">
        <v>31</v>
      </c>
      <c r="C41" s="91">
        <v>250</v>
      </c>
      <c r="D41" s="92">
        <v>860</v>
      </c>
      <c r="E41" s="93">
        <v>2500</v>
      </c>
      <c r="F41" s="93">
        <v>150</v>
      </c>
      <c r="G41" s="93">
        <v>750</v>
      </c>
      <c r="H41" s="92">
        <f t="shared" si="8"/>
        <v>-1750</v>
      </c>
      <c r="I41" s="93">
        <v>0</v>
      </c>
      <c r="J41" s="93">
        <f t="shared" si="9"/>
        <v>-750</v>
      </c>
      <c r="K41" s="92">
        <f t="shared" si="10"/>
        <v>-2500</v>
      </c>
      <c r="L41" s="2" t="s">
        <v>146</v>
      </c>
      <c r="N41" s="2" t="s">
        <v>209</v>
      </c>
    </row>
    <row r="42" spans="1:14" x14ac:dyDescent="0.25">
      <c r="A42" s="6">
        <v>4055</v>
      </c>
      <c r="B42" s="17" t="s">
        <v>130</v>
      </c>
      <c r="C42" s="91">
        <v>200</v>
      </c>
      <c r="D42" s="92">
        <v>206</v>
      </c>
      <c r="E42" s="93">
        <v>200</v>
      </c>
      <c r="F42" s="93">
        <v>90</v>
      </c>
      <c r="G42" s="93">
        <v>200</v>
      </c>
      <c r="H42" s="92">
        <f t="shared" si="8"/>
        <v>0</v>
      </c>
      <c r="I42" s="93">
        <v>200</v>
      </c>
      <c r="J42" s="93">
        <f t="shared" si="9"/>
        <v>0</v>
      </c>
      <c r="K42" s="92">
        <f t="shared" si="10"/>
        <v>0</v>
      </c>
    </row>
    <row r="43" spans="1:14" x14ac:dyDescent="0.25">
      <c r="A43" s="6">
        <v>4056</v>
      </c>
      <c r="B43" s="17" t="s">
        <v>32</v>
      </c>
      <c r="C43" s="91">
        <v>500</v>
      </c>
      <c r="D43" s="92">
        <v>117</v>
      </c>
      <c r="E43" s="93">
        <v>10000</v>
      </c>
      <c r="F43" s="93">
        <v>23</v>
      </c>
      <c r="G43" s="93">
        <v>5000</v>
      </c>
      <c r="H43" s="92">
        <v>10000</v>
      </c>
      <c r="I43" s="93">
        <v>0</v>
      </c>
      <c r="J43" s="93">
        <f t="shared" si="9"/>
        <v>-5000</v>
      </c>
      <c r="K43" s="92">
        <f t="shared" si="10"/>
        <v>-10000</v>
      </c>
      <c r="L43" s="2" t="s">
        <v>153</v>
      </c>
      <c r="N43" s="2" t="s">
        <v>237</v>
      </c>
    </row>
    <row r="44" spans="1:14" x14ac:dyDescent="0.25">
      <c r="A44" s="6">
        <v>4057</v>
      </c>
      <c r="B44" s="17" t="s">
        <v>137</v>
      </c>
      <c r="C44" s="91">
        <v>1300</v>
      </c>
      <c r="D44" s="92">
        <v>895</v>
      </c>
      <c r="E44" s="93">
        <v>1300</v>
      </c>
      <c r="F44" s="93">
        <v>0</v>
      </c>
      <c r="G44" s="93">
        <v>1100</v>
      </c>
      <c r="H44" s="92">
        <f t="shared" si="8"/>
        <v>-200</v>
      </c>
      <c r="I44" s="93">
        <v>1100</v>
      </c>
      <c r="J44" s="93">
        <f t="shared" si="9"/>
        <v>0</v>
      </c>
      <c r="K44" s="92">
        <f t="shared" si="10"/>
        <v>-200</v>
      </c>
    </row>
    <row r="45" spans="1:14" x14ac:dyDescent="0.25">
      <c r="A45" s="6">
        <v>4058</v>
      </c>
      <c r="B45" s="17" t="s">
        <v>33</v>
      </c>
      <c r="C45" s="91">
        <v>2000</v>
      </c>
      <c r="D45" s="92">
        <v>1150</v>
      </c>
      <c r="E45" s="93">
        <v>2000</v>
      </c>
      <c r="F45" s="93">
        <v>150</v>
      </c>
      <c r="G45" s="93">
        <v>1750</v>
      </c>
      <c r="H45" s="92">
        <f t="shared" si="8"/>
        <v>-250</v>
      </c>
      <c r="I45" s="93">
        <v>1750</v>
      </c>
      <c r="J45" s="93">
        <f t="shared" si="9"/>
        <v>0</v>
      </c>
      <c r="K45" s="92">
        <f t="shared" si="10"/>
        <v>-250</v>
      </c>
    </row>
    <row r="46" spans="1:14" ht="21.75" thickBot="1" x14ac:dyDescent="0.3">
      <c r="A46" s="6">
        <v>4103</v>
      </c>
      <c r="B46" s="17" t="s">
        <v>85</v>
      </c>
      <c r="C46" s="91">
        <v>6000</v>
      </c>
      <c r="D46" s="92">
        <v>14022</v>
      </c>
      <c r="E46" s="93">
        <v>6000</v>
      </c>
      <c r="F46" s="93">
        <v>6000</v>
      </c>
      <c r="G46" s="93">
        <v>6000</v>
      </c>
      <c r="H46" s="92">
        <f t="shared" si="8"/>
        <v>0</v>
      </c>
      <c r="I46" s="93">
        <v>6000</v>
      </c>
      <c r="J46" s="93">
        <f t="shared" si="9"/>
        <v>0</v>
      </c>
      <c r="K46" s="92">
        <f t="shared" si="10"/>
        <v>0</v>
      </c>
      <c r="N46" s="2" t="s">
        <v>195</v>
      </c>
    </row>
    <row r="47" spans="1:14" s="1" customFormat="1" ht="21.75" thickBot="1" x14ac:dyDescent="0.3">
      <c r="A47" s="8"/>
      <c r="B47" s="44" t="s">
        <v>19</v>
      </c>
      <c r="C47" s="118">
        <f t="shared" ref="C47:K47" si="11">SUM(C30:C46)</f>
        <v>23038</v>
      </c>
      <c r="D47" s="119">
        <f t="shared" si="11"/>
        <v>36284</v>
      </c>
      <c r="E47" s="120">
        <f t="shared" si="11"/>
        <v>36475</v>
      </c>
      <c r="F47" s="120">
        <f t="shared" si="11"/>
        <v>15329</v>
      </c>
      <c r="G47" s="120">
        <f t="shared" si="11"/>
        <v>27982</v>
      </c>
      <c r="H47" s="121">
        <f t="shared" si="11"/>
        <v>6757</v>
      </c>
      <c r="I47" s="120">
        <f t="shared" si="11"/>
        <v>25720</v>
      </c>
      <c r="J47" s="120">
        <f t="shared" si="11"/>
        <v>-2262</v>
      </c>
      <c r="K47" s="119">
        <f t="shared" si="11"/>
        <v>-10755</v>
      </c>
    </row>
    <row r="48" spans="1:14" s="1" customFormat="1" x14ac:dyDescent="0.25">
      <c r="A48" s="8"/>
      <c r="B48" s="29"/>
      <c r="C48" s="89"/>
      <c r="D48" s="89"/>
      <c r="E48" s="89"/>
      <c r="F48" s="89"/>
      <c r="G48" s="89"/>
      <c r="H48" s="28"/>
      <c r="I48" s="89"/>
      <c r="J48" s="89"/>
      <c r="K48" s="89"/>
    </row>
    <row r="49" spans="1:14" ht="21.75" thickBot="1" x14ac:dyDescent="0.3">
      <c r="A49" s="8">
        <v>102</v>
      </c>
      <c r="B49" s="8" t="s">
        <v>39</v>
      </c>
      <c r="C49" s="5"/>
      <c r="D49" s="5"/>
      <c r="E49" s="5"/>
      <c r="F49" s="5"/>
      <c r="G49" s="5"/>
      <c r="H49" s="5"/>
      <c r="I49" s="5"/>
      <c r="J49" s="5"/>
      <c r="K49" s="5"/>
    </row>
    <row r="50" spans="1:14" x14ac:dyDescent="0.25">
      <c r="A50" s="6">
        <v>4014</v>
      </c>
      <c r="B50" s="17" t="s">
        <v>41</v>
      </c>
      <c r="C50" s="94">
        <v>2500</v>
      </c>
      <c r="D50" s="95">
        <v>3303</v>
      </c>
      <c r="E50" s="96">
        <v>3000</v>
      </c>
      <c r="F50" s="97">
        <v>758</v>
      </c>
      <c r="G50" s="97">
        <v>2500</v>
      </c>
      <c r="H50" s="95">
        <f t="shared" ref="H50:H57" si="12">G50-E50</f>
        <v>-500</v>
      </c>
      <c r="I50" s="96">
        <v>3000</v>
      </c>
      <c r="J50" s="95">
        <f t="shared" ref="J50:J57" si="13">I50-G50</f>
        <v>500</v>
      </c>
      <c r="K50" s="95">
        <f t="shared" si="10"/>
        <v>0</v>
      </c>
      <c r="L50" s="2" t="s">
        <v>154</v>
      </c>
      <c r="N50" s="2" t="s">
        <v>201</v>
      </c>
    </row>
    <row r="51" spans="1:14" x14ac:dyDescent="0.25">
      <c r="A51" s="6">
        <v>4028</v>
      </c>
      <c r="B51" s="17" t="s">
        <v>42</v>
      </c>
      <c r="C51" s="91">
        <v>3300</v>
      </c>
      <c r="D51" s="92">
        <v>3052</v>
      </c>
      <c r="E51" s="93">
        <v>3500</v>
      </c>
      <c r="F51" s="93">
        <v>1310</v>
      </c>
      <c r="G51" s="93">
        <v>3250</v>
      </c>
      <c r="H51" s="92">
        <f t="shared" si="12"/>
        <v>-250</v>
      </c>
      <c r="I51" s="93">
        <v>3500</v>
      </c>
      <c r="J51" s="93">
        <f t="shared" si="13"/>
        <v>250</v>
      </c>
      <c r="K51" s="92">
        <f t="shared" si="10"/>
        <v>0</v>
      </c>
      <c r="N51" s="2" t="s">
        <v>210</v>
      </c>
    </row>
    <row r="52" spans="1:14" x14ac:dyDescent="0.25">
      <c r="A52" s="6">
        <v>4030</v>
      </c>
      <c r="B52" s="6" t="s">
        <v>43</v>
      </c>
      <c r="C52" s="91">
        <v>400</v>
      </c>
      <c r="D52" s="92">
        <v>338</v>
      </c>
      <c r="E52" s="93">
        <v>420</v>
      </c>
      <c r="F52" s="93">
        <v>207</v>
      </c>
      <c r="G52" s="93">
        <v>420</v>
      </c>
      <c r="H52" s="92">
        <f t="shared" si="12"/>
        <v>0</v>
      </c>
      <c r="I52" s="93">
        <v>420</v>
      </c>
      <c r="J52" s="93">
        <f t="shared" si="13"/>
        <v>0</v>
      </c>
      <c r="K52" s="92">
        <f t="shared" si="10"/>
        <v>0</v>
      </c>
    </row>
    <row r="53" spans="1:14" x14ac:dyDescent="0.25">
      <c r="A53" s="6">
        <v>4036</v>
      </c>
      <c r="B53" s="17" t="s">
        <v>44</v>
      </c>
      <c r="C53" s="91">
        <v>175</v>
      </c>
      <c r="D53" s="92">
        <v>115</v>
      </c>
      <c r="E53" s="93">
        <v>140</v>
      </c>
      <c r="F53" s="93">
        <v>72.599999999999994</v>
      </c>
      <c r="G53" s="93">
        <v>140</v>
      </c>
      <c r="H53" s="92">
        <f t="shared" si="12"/>
        <v>0</v>
      </c>
      <c r="I53" s="93">
        <v>150</v>
      </c>
      <c r="J53" s="93">
        <f t="shared" si="13"/>
        <v>10</v>
      </c>
      <c r="K53" s="92">
        <f t="shared" si="10"/>
        <v>10</v>
      </c>
    </row>
    <row r="54" spans="1:14" x14ac:dyDescent="0.25">
      <c r="A54" s="6">
        <v>4036</v>
      </c>
      <c r="B54" s="17" t="s">
        <v>45</v>
      </c>
      <c r="C54" s="91">
        <v>2000</v>
      </c>
      <c r="D54" s="92">
        <v>1146</v>
      </c>
      <c r="E54" s="93">
        <v>2000</v>
      </c>
      <c r="F54" s="93">
        <v>1556</v>
      </c>
      <c r="G54" s="93">
        <v>2000</v>
      </c>
      <c r="H54" s="92">
        <f t="shared" si="12"/>
        <v>0</v>
      </c>
      <c r="I54" s="93">
        <v>2000</v>
      </c>
      <c r="J54" s="93">
        <f t="shared" si="13"/>
        <v>0</v>
      </c>
      <c r="K54" s="92">
        <f t="shared" si="10"/>
        <v>0</v>
      </c>
    </row>
    <row r="55" spans="1:14" x14ac:dyDescent="0.25">
      <c r="A55" s="6">
        <v>4036</v>
      </c>
      <c r="B55" s="17" t="s">
        <v>161</v>
      </c>
      <c r="C55" s="91">
        <v>3000</v>
      </c>
      <c r="D55" s="92">
        <v>0</v>
      </c>
      <c r="E55" s="93">
        <v>3000</v>
      </c>
      <c r="F55" s="93">
        <v>3000</v>
      </c>
      <c r="G55" s="93">
        <v>3000</v>
      </c>
      <c r="H55" s="92">
        <f t="shared" si="12"/>
        <v>0</v>
      </c>
      <c r="I55" s="93">
        <v>3000</v>
      </c>
      <c r="J55" s="93">
        <f t="shared" si="13"/>
        <v>0</v>
      </c>
      <c r="K55" s="92">
        <f t="shared" si="10"/>
        <v>0</v>
      </c>
      <c r="N55" s="2" t="s">
        <v>191</v>
      </c>
    </row>
    <row r="56" spans="1:14" x14ac:dyDescent="0.25">
      <c r="A56" s="6">
        <v>4018</v>
      </c>
      <c r="B56" s="17" t="s">
        <v>82</v>
      </c>
      <c r="C56" s="91">
        <v>2500</v>
      </c>
      <c r="D56" s="92">
        <v>2067</v>
      </c>
      <c r="E56" s="93">
        <v>0</v>
      </c>
      <c r="F56" s="93">
        <v>0</v>
      </c>
      <c r="G56" s="93">
        <v>0</v>
      </c>
      <c r="H56" s="92">
        <f t="shared" si="12"/>
        <v>0</v>
      </c>
      <c r="I56" s="93">
        <v>1000</v>
      </c>
      <c r="J56" s="93">
        <f t="shared" si="13"/>
        <v>1000</v>
      </c>
      <c r="K56" s="92">
        <f t="shared" si="10"/>
        <v>1000</v>
      </c>
      <c r="L56" s="2" t="s">
        <v>139</v>
      </c>
      <c r="N56" s="2" t="s">
        <v>211</v>
      </c>
    </row>
    <row r="57" spans="1:14" ht="21.75" thickBot="1" x14ac:dyDescent="0.3">
      <c r="A57" s="6">
        <v>4135</v>
      </c>
      <c r="B57" s="17" t="s">
        <v>46</v>
      </c>
      <c r="C57" s="98">
        <v>250</v>
      </c>
      <c r="D57" s="99">
        <v>231</v>
      </c>
      <c r="E57" s="93">
        <v>250</v>
      </c>
      <c r="F57" s="100">
        <v>206</v>
      </c>
      <c r="G57" s="100">
        <v>300</v>
      </c>
      <c r="H57" s="99">
        <f t="shared" si="12"/>
        <v>50</v>
      </c>
      <c r="I57" s="93">
        <v>300</v>
      </c>
      <c r="J57" s="93">
        <f t="shared" si="13"/>
        <v>0</v>
      </c>
      <c r="K57" s="92">
        <f t="shared" si="10"/>
        <v>50</v>
      </c>
    </row>
    <row r="58" spans="1:14" s="1" customFormat="1" ht="21.75" thickBot="1" x14ac:dyDescent="0.3">
      <c r="A58" s="8"/>
      <c r="B58" s="39" t="s">
        <v>19</v>
      </c>
      <c r="C58" s="118">
        <f t="shared" ref="C58:K58" si="14">SUM(C50:C57)</f>
        <v>14125</v>
      </c>
      <c r="D58" s="119">
        <f t="shared" si="14"/>
        <v>10252</v>
      </c>
      <c r="E58" s="118">
        <f t="shared" si="14"/>
        <v>12310</v>
      </c>
      <c r="F58" s="120">
        <f t="shared" si="14"/>
        <v>7109.6</v>
      </c>
      <c r="G58" s="120">
        <f t="shared" si="14"/>
        <v>11610</v>
      </c>
      <c r="H58" s="121">
        <f t="shared" si="14"/>
        <v>-700</v>
      </c>
      <c r="I58" s="120">
        <f t="shared" si="14"/>
        <v>13370</v>
      </c>
      <c r="J58" s="120">
        <f t="shared" si="14"/>
        <v>1760</v>
      </c>
      <c r="K58" s="119">
        <f t="shared" si="14"/>
        <v>1060</v>
      </c>
    </row>
    <row r="59" spans="1:14" ht="19.149999999999999" customHeight="1" thickBot="1" x14ac:dyDescent="0.3">
      <c r="A59" s="6">
        <v>103</v>
      </c>
      <c r="B59" s="6" t="s">
        <v>47</v>
      </c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5">
      <c r="A60" s="6">
        <v>4037</v>
      </c>
      <c r="B60" s="17" t="s">
        <v>216</v>
      </c>
      <c r="C60" s="94">
        <v>9050</v>
      </c>
      <c r="D60" s="95">
        <v>9223.4599999999991</v>
      </c>
      <c r="E60" s="94">
        <v>14500</v>
      </c>
      <c r="F60" s="96">
        <v>5650</v>
      </c>
      <c r="G60" s="96">
        <v>14500</v>
      </c>
      <c r="H60" s="95">
        <f>G60-E60</f>
        <v>0</v>
      </c>
      <c r="I60" s="94">
        <v>14500</v>
      </c>
      <c r="J60" s="96">
        <f>I60-G60</f>
        <v>0</v>
      </c>
      <c r="K60" s="95">
        <f t="shared" si="10"/>
        <v>0</v>
      </c>
      <c r="L60" s="2" t="s">
        <v>135</v>
      </c>
    </row>
    <row r="61" spans="1:14" x14ac:dyDescent="0.25">
      <c r="A61" s="6">
        <v>4037</v>
      </c>
      <c r="B61" s="17" t="s">
        <v>49</v>
      </c>
      <c r="C61" s="91">
        <v>1000</v>
      </c>
      <c r="D61" s="92">
        <v>237</v>
      </c>
      <c r="E61" s="91">
        <v>1000</v>
      </c>
      <c r="F61" s="93">
        <v>0</v>
      </c>
      <c r="G61" s="93">
        <v>300</v>
      </c>
      <c r="H61" s="92">
        <f t="shared" ref="H61:H67" si="15">G61-E61</f>
        <v>-700</v>
      </c>
      <c r="I61" s="91">
        <v>500</v>
      </c>
      <c r="J61" s="93">
        <f t="shared" ref="J61:J67" si="16">I61-G61</f>
        <v>200</v>
      </c>
      <c r="K61" s="92">
        <f t="shared" si="10"/>
        <v>-500</v>
      </c>
    </row>
    <row r="62" spans="1:14" x14ac:dyDescent="0.25">
      <c r="A62" s="6">
        <v>4037</v>
      </c>
      <c r="B62" s="17" t="s">
        <v>50</v>
      </c>
      <c r="C62" s="91">
        <v>3050</v>
      </c>
      <c r="D62" s="92">
        <v>1397</v>
      </c>
      <c r="E62" s="91">
        <v>4500</v>
      </c>
      <c r="F62" s="93">
        <v>1300</v>
      </c>
      <c r="G62" s="93">
        <v>4500</v>
      </c>
      <c r="H62" s="92">
        <f t="shared" si="15"/>
        <v>0</v>
      </c>
      <c r="I62" s="91">
        <v>4500</v>
      </c>
      <c r="J62" s="93">
        <f t="shared" si="16"/>
        <v>0</v>
      </c>
      <c r="K62" s="92">
        <f t="shared" si="10"/>
        <v>0</v>
      </c>
      <c r="L62" s="2" t="s">
        <v>131</v>
      </c>
      <c r="N62" s="2" t="s">
        <v>240</v>
      </c>
    </row>
    <row r="63" spans="1:14" x14ac:dyDescent="0.25">
      <c r="A63" s="6">
        <v>4037</v>
      </c>
      <c r="B63" s="17" t="s">
        <v>51</v>
      </c>
      <c r="C63" s="91">
        <v>2500</v>
      </c>
      <c r="D63" s="92">
        <v>2460</v>
      </c>
      <c r="E63" s="91">
        <v>3000</v>
      </c>
      <c r="F63" s="93">
        <v>0</v>
      </c>
      <c r="G63" s="93">
        <v>3000</v>
      </c>
      <c r="H63" s="92">
        <f t="shared" si="15"/>
        <v>0</v>
      </c>
      <c r="I63" s="91">
        <v>4000</v>
      </c>
      <c r="J63" s="93">
        <f t="shared" si="16"/>
        <v>1000</v>
      </c>
      <c r="K63" s="92">
        <f t="shared" si="10"/>
        <v>1000</v>
      </c>
      <c r="N63" s="2" t="s">
        <v>241</v>
      </c>
    </row>
    <row r="64" spans="1:14" x14ac:dyDescent="0.25">
      <c r="A64" s="6">
        <v>4035</v>
      </c>
      <c r="B64" s="17" t="s">
        <v>116</v>
      </c>
      <c r="C64" s="91">
        <v>5000</v>
      </c>
      <c r="D64" s="92">
        <v>920</v>
      </c>
      <c r="E64" s="91">
        <v>2500</v>
      </c>
      <c r="F64" s="93">
        <v>917</v>
      </c>
      <c r="G64" s="93">
        <v>2500</v>
      </c>
      <c r="H64" s="92">
        <f t="shared" si="15"/>
        <v>0</v>
      </c>
      <c r="I64" s="91">
        <v>2500</v>
      </c>
      <c r="J64" s="93">
        <f t="shared" si="16"/>
        <v>0</v>
      </c>
      <c r="K64" s="92">
        <f t="shared" si="10"/>
        <v>0</v>
      </c>
      <c r="L64" s="2" t="s">
        <v>132</v>
      </c>
    </row>
    <row r="65" spans="1:14" x14ac:dyDescent="0.25">
      <c r="A65" s="7">
        <v>4037</v>
      </c>
      <c r="B65" s="17" t="s">
        <v>83</v>
      </c>
      <c r="C65" s="91">
        <v>3851</v>
      </c>
      <c r="D65" s="92">
        <v>3948</v>
      </c>
      <c r="E65" s="91">
        <v>0</v>
      </c>
      <c r="F65" s="93">
        <v>0</v>
      </c>
      <c r="G65" s="93">
        <v>0</v>
      </c>
      <c r="H65" s="92">
        <f t="shared" si="15"/>
        <v>0</v>
      </c>
      <c r="I65" s="91">
        <v>0</v>
      </c>
      <c r="J65" s="93">
        <f t="shared" si="16"/>
        <v>0</v>
      </c>
      <c r="K65" s="92">
        <f t="shared" si="10"/>
        <v>0</v>
      </c>
      <c r="L65" s="2" t="s">
        <v>127</v>
      </c>
      <c r="N65" s="2" t="s">
        <v>246</v>
      </c>
    </row>
    <row r="66" spans="1:14" x14ac:dyDescent="0.25">
      <c r="A66" s="7">
        <v>4037</v>
      </c>
      <c r="B66" s="17" t="s">
        <v>217</v>
      </c>
      <c r="C66" s="91">
        <v>0</v>
      </c>
      <c r="D66" s="92">
        <v>0</v>
      </c>
      <c r="E66" s="91">
        <v>0</v>
      </c>
      <c r="F66" s="93">
        <v>0</v>
      </c>
      <c r="G66" s="93">
        <v>0</v>
      </c>
      <c r="H66" s="92">
        <f t="shared" si="15"/>
        <v>0</v>
      </c>
      <c r="I66" s="91">
        <v>5800</v>
      </c>
      <c r="J66" s="93">
        <f t="shared" si="16"/>
        <v>5800</v>
      </c>
      <c r="K66" s="92">
        <f t="shared" si="10"/>
        <v>5800</v>
      </c>
      <c r="N66" s="2" t="s">
        <v>247</v>
      </c>
    </row>
    <row r="67" spans="1:14" ht="21.75" thickBot="1" x14ac:dyDescent="0.3">
      <c r="A67" s="7">
        <v>4128</v>
      </c>
      <c r="B67" s="17" t="s">
        <v>238</v>
      </c>
      <c r="C67" s="98">
        <v>0</v>
      </c>
      <c r="D67" s="99">
        <v>0</v>
      </c>
      <c r="E67" s="98">
        <v>0</v>
      </c>
      <c r="F67" s="100">
        <v>0</v>
      </c>
      <c r="G67" s="100">
        <v>0</v>
      </c>
      <c r="H67" s="99">
        <f t="shared" si="15"/>
        <v>0</v>
      </c>
      <c r="I67" s="98">
        <v>6000</v>
      </c>
      <c r="J67" s="100">
        <f t="shared" si="16"/>
        <v>6000</v>
      </c>
      <c r="K67" s="99">
        <f t="shared" si="10"/>
        <v>6000</v>
      </c>
      <c r="N67" s="2" t="s">
        <v>239</v>
      </c>
    </row>
    <row r="68" spans="1:14" s="1" customFormat="1" ht="21.75" thickBot="1" x14ac:dyDescent="0.3">
      <c r="A68" s="8"/>
      <c r="B68" s="44" t="s">
        <v>19</v>
      </c>
      <c r="C68" s="131">
        <f>SUM(C60:C67)</f>
        <v>24451</v>
      </c>
      <c r="D68" s="132">
        <f t="shared" ref="D68:L68" si="17">SUM(D60:D67)</f>
        <v>18185.46</v>
      </c>
      <c r="E68" s="131">
        <f t="shared" si="17"/>
        <v>25500</v>
      </c>
      <c r="F68" s="137">
        <f t="shared" si="17"/>
        <v>7867</v>
      </c>
      <c r="G68" s="137">
        <f t="shared" si="17"/>
        <v>24800</v>
      </c>
      <c r="H68" s="139">
        <f t="shared" si="17"/>
        <v>-700</v>
      </c>
      <c r="I68" s="137">
        <f t="shared" si="17"/>
        <v>37800</v>
      </c>
      <c r="J68" s="137">
        <f t="shared" si="17"/>
        <v>13000</v>
      </c>
      <c r="K68" s="132">
        <f t="shared" si="17"/>
        <v>12300</v>
      </c>
      <c r="L68" s="1">
        <f t="shared" si="17"/>
        <v>0</v>
      </c>
    </row>
    <row r="69" spans="1:14" ht="21.75" thickBot="1" x14ac:dyDescent="0.3">
      <c r="A69" s="8">
        <v>104</v>
      </c>
      <c r="B69" s="8" t="s">
        <v>35</v>
      </c>
      <c r="C69" s="5"/>
      <c r="D69" s="5"/>
      <c r="E69" s="5"/>
      <c r="F69" s="5"/>
      <c r="G69" s="5"/>
      <c r="H69" s="5"/>
      <c r="I69" s="5"/>
      <c r="J69" s="5"/>
      <c r="K69" s="5"/>
    </row>
    <row r="70" spans="1:14" x14ac:dyDescent="0.25">
      <c r="A70" s="6">
        <v>4029</v>
      </c>
      <c r="B70" s="17" t="s">
        <v>36</v>
      </c>
      <c r="C70" s="94">
        <v>6000</v>
      </c>
      <c r="D70" s="95">
        <v>6000</v>
      </c>
      <c r="E70" s="94">
        <v>6000</v>
      </c>
      <c r="F70" s="96">
        <v>349</v>
      </c>
      <c r="G70" s="96">
        <v>6000</v>
      </c>
      <c r="H70" s="95">
        <f>G70-E70</f>
        <v>0</v>
      </c>
      <c r="I70" s="94">
        <v>6000</v>
      </c>
      <c r="J70" s="96">
        <f>I70-G70</f>
        <v>0</v>
      </c>
      <c r="K70" s="95">
        <f t="shared" si="10"/>
        <v>0</v>
      </c>
    </row>
    <row r="71" spans="1:14" x14ac:dyDescent="0.25">
      <c r="A71" s="6">
        <v>4033</v>
      </c>
      <c r="B71" s="17" t="s">
        <v>102</v>
      </c>
      <c r="C71" s="91">
        <v>750</v>
      </c>
      <c r="D71" s="92">
        <v>750</v>
      </c>
      <c r="E71" s="91">
        <v>750</v>
      </c>
      <c r="F71" s="93">
        <v>35</v>
      </c>
      <c r="G71" s="93">
        <v>750</v>
      </c>
      <c r="H71" s="92">
        <f t="shared" ref="H71:H74" si="18">G71-E71</f>
        <v>0</v>
      </c>
      <c r="I71" s="91">
        <v>750</v>
      </c>
      <c r="J71" s="93">
        <f t="shared" ref="J71:J74" si="19">I71-G71</f>
        <v>0</v>
      </c>
      <c r="K71" s="92">
        <f t="shared" si="10"/>
        <v>0</v>
      </c>
    </row>
    <row r="72" spans="1:14" x14ac:dyDescent="0.25">
      <c r="A72" s="6">
        <v>4044</v>
      </c>
      <c r="B72" s="17" t="s">
        <v>162</v>
      </c>
      <c r="C72" s="91">
        <v>400</v>
      </c>
      <c r="D72" s="92">
        <v>125</v>
      </c>
      <c r="E72" s="91">
        <v>400</v>
      </c>
      <c r="F72" s="93">
        <v>0</v>
      </c>
      <c r="G72" s="93">
        <v>100</v>
      </c>
      <c r="H72" s="92">
        <f t="shared" si="18"/>
        <v>-300</v>
      </c>
      <c r="I72" s="91">
        <v>400</v>
      </c>
      <c r="J72" s="93">
        <f t="shared" si="19"/>
        <v>300</v>
      </c>
      <c r="K72" s="92">
        <f t="shared" si="10"/>
        <v>0</v>
      </c>
    </row>
    <row r="73" spans="1:14" x14ac:dyDescent="0.25">
      <c r="A73" s="6">
        <v>4072</v>
      </c>
      <c r="B73" s="17" t="s">
        <v>37</v>
      </c>
      <c r="C73" s="91">
        <v>1500</v>
      </c>
      <c r="D73" s="92">
        <v>1620</v>
      </c>
      <c r="E73" s="91">
        <v>1500</v>
      </c>
      <c r="F73" s="93">
        <v>0</v>
      </c>
      <c r="G73" s="93">
        <v>700</v>
      </c>
      <c r="H73" s="92">
        <f t="shared" si="18"/>
        <v>-800</v>
      </c>
      <c r="I73" s="91">
        <v>1500</v>
      </c>
      <c r="J73" s="93">
        <f t="shared" si="19"/>
        <v>800</v>
      </c>
      <c r="K73" s="92">
        <f t="shared" si="10"/>
        <v>0</v>
      </c>
      <c r="N73" s="2" t="s">
        <v>214</v>
      </c>
    </row>
    <row r="74" spans="1:14" ht="21.75" thickBot="1" x14ac:dyDescent="0.3">
      <c r="A74" s="6">
        <v>4136</v>
      </c>
      <c r="B74" s="17" t="s">
        <v>38</v>
      </c>
      <c r="C74" s="98">
        <v>85</v>
      </c>
      <c r="D74" s="99">
        <v>38</v>
      </c>
      <c r="E74" s="98">
        <v>50</v>
      </c>
      <c r="F74" s="100">
        <v>21</v>
      </c>
      <c r="G74" s="100">
        <v>21</v>
      </c>
      <c r="H74" s="99">
        <f t="shared" si="18"/>
        <v>-29</v>
      </c>
      <c r="I74" s="98">
        <v>50</v>
      </c>
      <c r="J74" s="100">
        <f t="shared" si="19"/>
        <v>29</v>
      </c>
      <c r="K74" s="99">
        <f t="shared" si="10"/>
        <v>0</v>
      </c>
    </row>
    <row r="75" spans="1:14" ht="21.75" thickBot="1" x14ac:dyDescent="0.3">
      <c r="A75" s="1"/>
      <c r="B75" s="44" t="s">
        <v>19</v>
      </c>
      <c r="C75" s="40">
        <f>SUM(C70:C74)</f>
        <v>8735</v>
      </c>
      <c r="D75" s="41">
        <f t="shared" ref="D75:L75" si="20">SUM(D70:D74)</f>
        <v>8533</v>
      </c>
      <c r="E75" s="40">
        <f t="shared" si="20"/>
        <v>8700</v>
      </c>
      <c r="F75" s="42">
        <f t="shared" si="20"/>
        <v>405</v>
      </c>
      <c r="G75" s="42">
        <f t="shared" si="20"/>
        <v>7571</v>
      </c>
      <c r="H75" s="41">
        <f t="shared" si="20"/>
        <v>-1129</v>
      </c>
      <c r="I75" s="40">
        <f t="shared" si="20"/>
        <v>8700</v>
      </c>
      <c r="J75" s="42">
        <f t="shared" si="20"/>
        <v>1129</v>
      </c>
      <c r="K75" s="41">
        <f t="shared" si="20"/>
        <v>0</v>
      </c>
      <c r="L75" s="2">
        <f t="shared" si="20"/>
        <v>0</v>
      </c>
    </row>
    <row r="76" spans="1:14" ht="21.75" thickBot="1" x14ac:dyDescent="0.3">
      <c r="A76" s="8">
        <v>106</v>
      </c>
      <c r="B76" s="8" t="s">
        <v>54</v>
      </c>
      <c r="C76" s="5"/>
      <c r="D76" s="5"/>
      <c r="E76" s="5"/>
      <c r="F76" s="5"/>
      <c r="G76" s="5"/>
      <c r="H76" s="5"/>
      <c r="I76" s="5"/>
      <c r="J76" s="5"/>
      <c r="K76" s="5"/>
    </row>
    <row r="77" spans="1:14" x14ac:dyDescent="0.25">
      <c r="A77" s="6">
        <v>4053</v>
      </c>
      <c r="B77" s="17" t="s">
        <v>55</v>
      </c>
      <c r="C77" s="94">
        <v>1900</v>
      </c>
      <c r="D77" s="95">
        <v>1898</v>
      </c>
      <c r="E77" s="94">
        <v>1975</v>
      </c>
      <c r="F77" s="96">
        <v>978</v>
      </c>
      <c r="G77" s="96">
        <v>1975</v>
      </c>
      <c r="H77" s="95">
        <f>G77-E77</f>
        <v>0</v>
      </c>
      <c r="I77" s="94">
        <v>1975</v>
      </c>
      <c r="J77" s="96">
        <f>I77-G77</f>
        <v>0</v>
      </c>
      <c r="K77" s="95">
        <f t="shared" si="10"/>
        <v>0</v>
      </c>
    </row>
    <row r="78" spans="1:14" x14ac:dyDescent="0.25">
      <c r="A78" s="6">
        <v>4053</v>
      </c>
      <c r="B78" s="17" t="s">
        <v>140</v>
      </c>
      <c r="C78" s="91">
        <v>5500</v>
      </c>
      <c r="D78" s="92">
        <v>0</v>
      </c>
      <c r="E78" s="91">
        <v>5500</v>
      </c>
      <c r="F78" s="93">
        <v>5500</v>
      </c>
      <c r="G78" s="93">
        <v>5500</v>
      </c>
      <c r="H78" s="92">
        <f t="shared" ref="H78:H82" si="21">G78-E78</f>
        <v>0</v>
      </c>
      <c r="I78" s="91">
        <v>5500</v>
      </c>
      <c r="J78" s="93">
        <f t="shared" ref="J78:J82" si="22">I78-G78</f>
        <v>0</v>
      </c>
      <c r="K78" s="92">
        <f t="shared" si="10"/>
        <v>0</v>
      </c>
      <c r="N78" s="117" t="s">
        <v>215</v>
      </c>
    </row>
    <row r="79" spans="1:14" x14ac:dyDescent="0.25">
      <c r="A79" s="6">
        <v>4054</v>
      </c>
      <c r="B79" s="17" t="s">
        <v>56</v>
      </c>
      <c r="C79" s="91">
        <v>11535</v>
      </c>
      <c r="D79" s="92">
        <v>11534</v>
      </c>
      <c r="E79" s="91">
        <v>11460</v>
      </c>
      <c r="F79" s="93">
        <v>5738</v>
      </c>
      <c r="G79" s="93">
        <v>11460</v>
      </c>
      <c r="H79" s="92">
        <f t="shared" si="21"/>
        <v>0</v>
      </c>
      <c r="I79" s="91">
        <v>11650</v>
      </c>
      <c r="J79" s="93">
        <f t="shared" si="22"/>
        <v>190</v>
      </c>
      <c r="K79" s="92">
        <f t="shared" si="10"/>
        <v>190</v>
      </c>
    </row>
    <row r="80" spans="1:14" x14ac:dyDescent="0.25">
      <c r="A80" s="6">
        <v>4120</v>
      </c>
      <c r="B80" s="17" t="s">
        <v>54</v>
      </c>
      <c r="C80" s="91">
        <v>1000</v>
      </c>
      <c r="D80" s="92">
        <v>724</v>
      </c>
      <c r="E80" s="91">
        <v>500</v>
      </c>
      <c r="F80" s="93">
        <v>0</v>
      </c>
      <c r="G80" s="93">
        <v>500</v>
      </c>
      <c r="H80" s="92">
        <f t="shared" si="21"/>
        <v>0</v>
      </c>
      <c r="I80" s="91">
        <v>500</v>
      </c>
      <c r="J80" s="93">
        <f t="shared" si="22"/>
        <v>0</v>
      </c>
      <c r="K80" s="92">
        <f t="shared" si="10"/>
        <v>0</v>
      </c>
    </row>
    <row r="81" spans="1:14" x14ac:dyDescent="0.25">
      <c r="A81" s="7">
        <v>4128</v>
      </c>
      <c r="B81" s="18" t="s">
        <v>57</v>
      </c>
      <c r="C81" s="91">
        <v>6000</v>
      </c>
      <c r="D81" s="92">
        <v>0</v>
      </c>
      <c r="E81" s="91">
        <v>6000</v>
      </c>
      <c r="F81" s="93">
        <v>6000</v>
      </c>
      <c r="G81" s="93">
        <v>6000</v>
      </c>
      <c r="H81" s="92">
        <f t="shared" si="21"/>
        <v>0</v>
      </c>
      <c r="I81" s="91">
        <v>0</v>
      </c>
      <c r="J81" s="93">
        <f t="shared" si="22"/>
        <v>-6000</v>
      </c>
      <c r="K81" s="92">
        <f t="shared" si="10"/>
        <v>-6000</v>
      </c>
      <c r="N81" s="2" t="s">
        <v>248</v>
      </c>
    </row>
    <row r="82" spans="1:14" ht="21.75" thickBot="1" x14ac:dyDescent="0.3">
      <c r="A82" s="7">
        <v>4128</v>
      </c>
      <c r="B82" s="18" t="s">
        <v>110</v>
      </c>
      <c r="C82" s="98">
        <v>4000</v>
      </c>
      <c r="D82" s="99">
        <v>0</v>
      </c>
      <c r="E82" s="98">
        <v>4000</v>
      </c>
      <c r="F82" s="100">
        <v>1039</v>
      </c>
      <c r="G82" s="100">
        <v>2500</v>
      </c>
      <c r="H82" s="99">
        <f t="shared" si="21"/>
        <v>-1500</v>
      </c>
      <c r="I82" s="98">
        <v>2500</v>
      </c>
      <c r="J82" s="100">
        <f t="shared" si="22"/>
        <v>0</v>
      </c>
      <c r="K82" s="99">
        <f t="shared" si="10"/>
        <v>-1500</v>
      </c>
    </row>
    <row r="83" spans="1:14" ht="21.75" thickBot="1" x14ac:dyDescent="0.3">
      <c r="A83" s="8"/>
      <c r="B83" s="44" t="s">
        <v>19</v>
      </c>
      <c r="C83" s="118">
        <f>SUM(C77:C82)</f>
        <v>29935</v>
      </c>
      <c r="D83" s="119">
        <f t="shared" ref="D83:K83" si="23">SUM(D77:D82)</f>
        <v>14156</v>
      </c>
      <c r="E83" s="118">
        <f t="shared" si="23"/>
        <v>29435</v>
      </c>
      <c r="F83" s="120">
        <f t="shared" si="23"/>
        <v>19255</v>
      </c>
      <c r="G83" s="120">
        <f t="shared" si="23"/>
        <v>27935</v>
      </c>
      <c r="H83" s="119">
        <f t="shared" si="23"/>
        <v>-1500</v>
      </c>
      <c r="I83" s="118">
        <f t="shared" si="23"/>
        <v>22125</v>
      </c>
      <c r="J83" s="120">
        <f t="shared" si="23"/>
        <v>-5810</v>
      </c>
      <c r="K83" s="119">
        <f t="shared" si="23"/>
        <v>-7310</v>
      </c>
    </row>
    <row r="84" spans="1:14" ht="21.75" thickBot="1" x14ac:dyDescent="0.3">
      <c r="A84" s="8">
        <v>114</v>
      </c>
      <c r="B84" s="8" t="s">
        <v>58</v>
      </c>
      <c r="C84" s="5"/>
      <c r="D84" s="5"/>
      <c r="E84" s="5"/>
      <c r="F84" s="5"/>
      <c r="G84" s="5"/>
      <c r="H84" s="5"/>
      <c r="I84" s="5"/>
      <c r="J84" s="5"/>
      <c r="K84" s="5"/>
    </row>
    <row r="85" spans="1:14" x14ac:dyDescent="0.25">
      <c r="A85" s="6">
        <v>4068</v>
      </c>
      <c r="B85" s="17" t="s">
        <v>59</v>
      </c>
      <c r="C85" s="94">
        <v>850</v>
      </c>
      <c r="D85" s="95">
        <v>850</v>
      </c>
      <c r="E85" s="94">
        <v>850</v>
      </c>
      <c r="F85" s="96">
        <v>0</v>
      </c>
      <c r="G85" s="96">
        <v>850</v>
      </c>
      <c r="H85" s="95">
        <f>G85-E85</f>
        <v>0</v>
      </c>
      <c r="I85" s="94">
        <v>850</v>
      </c>
      <c r="J85" s="96">
        <f>I85-G85</f>
        <v>0</v>
      </c>
      <c r="K85" s="95">
        <f t="shared" si="10"/>
        <v>0</v>
      </c>
    </row>
    <row r="86" spans="1:14" x14ac:dyDescent="0.25">
      <c r="A86" s="6">
        <v>4070</v>
      </c>
      <c r="B86" s="17" t="s">
        <v>60</v>
      </c>
      <c r="C86" s="91">
        <v>500</v>
      </c>
      <c r="D86" s="92">
        <v>500</v>
      </c>
      <c r="E86" s="91">
        <v>500</v>
      </c>
      <c r="F86" s="93">
        <v>0</v>
      </c>
      <c r="G86" s="93">
        <v>500</v>
      </c>
      <c r="H86" s="92">
        <f t="shared" ref="H86:H93" si="24">G86-E86</f>
        <v>0</v>
      </c>
      <c r="I86" s="91">
        <v>500</v>
      </c>
      <c r="J86" s="93">
        <f t="shared" ref="J86:J93" si="25">I86-G86</f>
        <v>0</v>
      </c>
      <c r="K86" s="92">
        <f t="shared" si="10"/>
        <v>0</v>
      </c>
    </row>
    <row r="87" spans="1:14" x14ac:dyDescent="0.25">
      <c r="A87" s="6">
        <v>4049</v>
      </c>
      <c r="B87" s="17" t="s">
        <v>77</v>
      </c>
      <c r="C87" s="91">
        <v>1500</v>
      </c>
      <c r="D87" s="92">
        <v>1468</v>
      </c>
      <c r="E87" s="91">
        <v>1500</v>
      </c>
      <c r="F87" s="93">
        <v>667</v>
      </c>
      <c r="G87" s="93">
        <v>667</v>
      </c>
      <c r="H87" s="92">
        <f t="shared" si="24"/>
        <v>-833</v>
      </c>
      <c r="I87" s="91">
        <v>1500</v>
      </c>
      <c r="J87" s="93">
        <f t="shared" si="25"/>
        <v>833</v>
      </c>
      <c r="K87" s="92">
        <f t="shared" si="10"/>
        <v>0</v>
      </c>
      <c r="N87" s="2" t="s">
        <v>197</v>
      </c>
    </row>
    <row r="88" spans="1:14" x14ac:dyDescent="0.25">
      <c r="A88" s="6">
        <v>4076</v>
      </c>
      <c r="B88" s="17" t="s">
        <v>72</v>
      </c>
      <c r="C88" s="91">
        <v>2500</v>
      </c>
      <c r="D88" s="92">
        <v>0</v>
      </c>
      <c r="E88" s="91">
        <v>2500</v>
      </c>
      <c r="F88" s="93">
        <v>2500</v>
      </c>
      <c r="G88" s="93">
        <v>2500</v>
      </c>
      <c r="H88" s="92">
        <f t="shared" si="24"/>
        <v>0</v>
      </c>
      <c r="I88" s="91">
        <v>2500</v>
      </c>
      <c r="J88" s="93">
        <f t="shared" si="25"/>
        <v>0</v>
      </c>
      <c r="K88" s="92">
        <f t="shared" si="10"/>
        <v>0</v>
      </c>
      <c r="N88" s="2" t="s">
        <v>189</v>
      </c>
    </row>
    <row r="89" spans="1:14" x14ac:dyDescent="0.25">
      <c r="A89" s="6">
        <v>4108</v>
      </c>
      <c r="B89" s="17" t="s">
        <v>73</v>
      </c>
      <c r="C89" s="101">
        <v>1200</v>
      </c>
      <c r="D89" s="92">
        <v>1200</v>
      </c>
      <c r="E89" s="91">
        <v>2500</v>
      </c>
      <c r="F89" s="93">
        <v>0</v>
      </c>
      <c r="G89" s="93">
        <v>2500</v>
      </c>
      <c r="H89" s="92">
        <f t="shared" si="24"/>
        <v>0</v>
      </c>
      <c r="I89" s="91">
        <v>2500</v>
      </c>
      <c r="J89" s="93">
        <f t="shared" si="25"/>
        <v>0</v>
      </c>
      <c r="K89" s="92">
        <f t="shared" si="10"/>
        <v>0</v>
      </c>
    </row>
    <row r="90" spans="1:14" x14ac:dyDescent="0.25">
      <c r="A90" s="6">
        <v>4109</v>
      </c>
      <c r="B90" s="17" t="s">
        <v>115</v>
      </c>
      <c r="C90" s="91">
        <v>1200</v>
      </c>
      <c r="D90" s="92">
        <v>425</v>
      </c>
      <c r="E90" s="91">
        <v>750</v>
      </c>
      <c r="F90" s="93">
        <v>0</v>
      </c>
      <c r="G90" s="93">
        <v>0</v>
      </c>
      <c r="H90" s="92">
        <f t="shared" si="24"/>
        <v>-750</v>
      </c>
      <c r="I90" s="91">
        <v>750</v>
      </c>
      <c r="J90" s="93">
        <f t="shared" si="25"/>
        <v>750</v>
      </c>
      <c r="K90" s="92">
        <f t="shared" si="10"/>
        <v>0</v>
      </c>
    </row>
    <row r="91" spans="1:14" x14ac:dyDescent="0.25">
      <c r="A91" s="6">
        <v>4105</v>
      </c>
      <c r="B91" s="17" t="s">
        <v>62</v>
      </c>
      <c r="C91" s="91">
        <v>3000</v>
      </c>
      <c r="D91" s="92">
        <v>3000</v>
      </c>
      <c r="E91" s="91">
        <v>3000</v>
      </c>
      <c r="F91" s="93">
        <v>0</v>
      </c>
      <c r="G91" s="93">
        <v>3000</v>
      </c>
      <c r="H91" s="92">
        <f t="shared" si="24"/>
        <v>0</v>
      </c>
      <c r="I91" s="91">
        <v>3000</v>
      </c>
      <c r="J91" s="93">
        <f t="shared" si="25"/>
        <v>0</v>
      </c>
      <c r="K91" s="92">
        <f t="shared" si="10"/>
        <v>0</v>
      </c>
    </row>
    <row r="92" spans="1:14" x14ac:dyDescent="0.25">
      <c r="A92" s="6">
        <v>4105</v>
      </c>
      <c r="B92" s="19" t="s">
        <v>212</v>
      </c>
      <c r="C92" s="91">
        <v>25000</v>
      </c>
      <c r="D92" s="102">
        <v>22945</v>
      </c>
      <c r="E92" s="91">
        <v>25000</v>
      </c>
      <c r="F92" s="103">
        <v>205</v>
      </c>
      <c r="G92" s="103">
        <v>25000</v>
      </c>
      <c r="H92" s="102">
        <f t="shared" si="24"/>
        <v>0</v>
      </c>
      <c r="I92" s="91">
        <v>26170</v>
      </c>
      <c r="J92" s="93">
        <f t="shared" si="25"/>
        <v>1170</v>
      </c>
      <c r="K92" s="92">
        <f t="shared" si="10"/>
        <v>1170</v>
      </c>
      <c r="N92" s="2" t="s">
        <v>213</v>
      </c>
    </row>
    <row r="93" spans="1:14" ht="21.75" thickBot="1" x14ac:dyDescent="0.3">
      <c r="A93" s="2">
        <v>4123</v>
      </c>
      <c r="B93" s="19" t="s">
        <v>93</v>
      </c>
      <c r="C93" s="98">
        <v>15500</v>
      </c>
      <c r="D93" s="99">
        <v>16095</v>
      </c>
      <c r="E93" s="98">
        <v>16000</v>
      </c>
      <c r="F93" s="100">
        <v>8859</v>
      </c>
      <c r="G93" s="100">
        <v>16000</v>
      </c>
      <c r="H93" s="99">
        <f t="shared" si="24"/>
        <v>0</v>
      </c>
      <c r="I93" s="98">
        <v>16000</v>
      </c>
      <c r="J93" s="100">
        <f t="shared" si="25"/>
        <v>0</v>
      </c>
      <c r="K93" s="99">
        <f t="shared" si="10"/>
        <v>0</v>
      </c>
      <c r="L93" s="2" t="s">
        <v>133</v>
      </c>
    </row>
    <row r="94" spans="1:14" ht="21.75" thickBot="1" x14ac:dyDescent="0.3">
      <c r="A94" s="1"/>
      <c r="B94" s="44" t="s">
        <v>19</v>
      </c>
      <c r="C94" s="118">
        <f t="shared" ref="C94:K94" si="26">SUM(C85:C93)</f>
        <v>51250</v>
      </c>
      <c r="D94" s="119">
        <f t="shared" si="26"/>
        <v>46483</v>
      </c>
      <c r="E94" s="118">
        <f t="shared" si="26"/>
        <v>52600</v>
      </c>
      <c r="F94" s="120">
        <f t="shared" si="26"/>
        <v>12231</v>
      </c>
      <c r="G94" s="120">
        <f t="shared" si="26"/>
        <v>51017</v>
      </c>
      <c r="H94" s="119">
        <f t="shared" si="26"/>
        <v>-1583</v>
      </c>
      <c r="I94" s="118">
        <f t="shared" si="26"/>
        <v>53770</v>
      </c>
      <c r="J94" s="120">
        <f t="shared" si="26"/>
        <v>2753</v>
      </c>
      <c r="K94" s="119">
        <f t="shared" si="26"/>
        <v>1170</v>
      </c>
    </row>
    <row r="95" spans="1:14" ht="21.75" thickBot="1" x14ac:dyDescent="0.3">
      <c r="A95" s="8">
        <v>201</v>
      </c>
      <c r="B95" s="8" t="s">
        <v>64</v>
      </c>
      <c r="C95" s="5"/>
      <c r="D95" s="5"/>
      <c r="E95" s="5"/>
      <c r="F95" s="5"/>
      <c r="G95" s="5"/>
      <c r="H95" s="5"/>
      <c r="I95" s="5"/>
      <c r="J95" s="5"/>
      <c r="K95" s="5"/>
    </row>
    <row r="96" spans="1:14" x14ac:dyDescent="0.25">
      <c r="A96" s="6">
        <v>4030</v>
      </c>
      <c r="B96" s="6" t="s">
        <v>43</v>
      </c>
      <c r="C96" s="94">
        <v>200</v>
      </c>
      <c r="D96" s="95">
        <v>164</v>
      </c>
      <c r="E96" s="94">
        <v>200</v>
      </c>
      <c r="F96" s="96">
        <v>0</v>
      </c>
      <c r="G96" s="96">
        <v>400</v>
      </c>
      <c r="H96" s="95">
        <f>G96-E96</f>
        <v>200</v>
      </c>
      <c r="I96" s="94">
        <v>400</v>
      </c>
      <c r="J96" s="96">
        <f>I96-G96</f>
        <v>0</v>
      </c>
      <c r="K96" s="95">
        <f t="shared" ref="K96:K144" si="27">I96-E96</f>
        <v>200</v>
      </c>
      <c r="N96" s="2" t="s">
        <v>242</v>
      </c>
    </row>
    <row r="97" spans="1:14" ht="21.75" thickBot="1" x14ac:dyDescent="0.3">
      <c r="A97" s="6">
        <v>4037</v>
      </c>
      <c r="B97" s="17" t="s">
        <v>53</v>
      </c>
      <c r="C97" s="98">
        <v>900</v>
      </c>
      <c r="D97" s="99">
        <v>4326</v>
      </c>
      <c r="E97" s="98">
        <v>900</v>
      </c>
      <c r="F97" s="100">
        <v>500</v>
      </c>
      <c r="G97" s="100">
        <v>900</v>
      </c>
      <c r="H97" s="99">
        <f t="shared" ref="H97" si="28">G97-E97</f>
        <v>0</v>
      </c>
      <c r="I97" s="98">
        <v>750</v>
      </c>
      <c r="J97" s="100">
        <f t="shared" ref="J97" si="29">I97-G97</f>
        <v>-150</v>
      </c>
      <c r="K97" s="99">
        <f t="shared" si="27"/>
        <v>-150</v>
      </c>
    </row>
    <row r="98" spans="1:14" ht="21.75" thickBot="1" x14ac:dyDescent="0.3">
      <c r="A98" s="1"/>
      <c r="B98" s="44" t="s">
        <v>19</v>
      </c>
      <c r="C98" s="118">
        <f>SUM(C96:C97)</f>
        <v>1100</v>
      </c>
      <c r="D98" s="119">
        <f t="shared" ref="D98:L98" si="30">SUM(D96:D97)</f>
        <v>4490</v>
      </c>
      <c r="E98" s="118">
        <f t="shared" si="30"/>
        <v>1100</v>
      </c>
      <c r="F98" s="120">
        <f t="shared" si="30"/>
        <v>500</v>
      </c>
      <c r="G98" s="120">
        <f t="shared" si="30"/>
        <v>1300</v>
      </c>
      <c r="H98" s="121">
        <f t="shared" si="30"/>
        <v>200</v>
      </c>
      <c r="I98" s="118">
        <f t="shared" si="30"/>
        <v>1150</v>
      </c>
      <c r="J98" s="120">
        <f t="shared" si="30"/>
        <v>-150</v>
      </c>
      <c r="K98" s="119">
        <f t="shared" si="30"/>
        <v>50</v>
      </c>
      <c r="L98" s="2">
        <f t="shared" si="30"/>
        <v>0</v>
      </c>
    </row>
    <row r="99" spans="1:14" ht="21.75" thickBot="1" x14ac:dyDescent="0.3">
      <c r="A99" s="8">
        <v>202</v>
      </c>
      <c r="B99" s="8" t="s">
        <v>65</v>
      </c>
      <c r="C99" s="5"/>
      <c r="D99" s="5"/>
      <c r="E99" s="5"/>
      <c r="F99" s="5"/>
      <c r="G99" s="5"/>
      <c r="H99" s="5"/>
      <c r="I99" s="5"/>
      <c r="J99" s="5"/>
      <c r="K99" s="5"/>
    </row>
    <row r="100" spans="1:14" x14ac:dyDescent="0.25">
      <c r="A100" s="6">
        <v>4030</v>
      </c>
      <c r="B100" s="6" t="s">
        <v>43</v>
      </c>
      <c r="C100" s="94">
        <v>250</v>
      </c>
      <c r="D100" s="95">
        <v>398</v>
      </c>
      <c r="E100" s="96">
        <v>350</v>
      </c>
      <c r="F100" s="96">
        <v>0</v>
      </c>
      <c r="G100" s="96">
        <v>500</v>
      </c>
      <c r="H100" s="95">
        <f>G100-E100</f>
        <v>150</v>
      </c>
      <c r="I100" s="96">
        <v>500</v>
      </c>
      <c r="J100" s="96">
        <f>I100-G100</f>
        <v>0</v>
      </c>
      <c r="K100" s="95">
        <f t="shared" si="27"/>
        <v>150</v>
      </c>
    </row>
    <row r="101" spans="1:14" ht="21.75" thickBot="1" x14ac:dyDescent="0.3">
      <c r="A101" s="6">
        <v>4037</v>
      </c>
      <c r="B101" s="17" t="s">
        <v>53</v>
      </c>
      <c r="C101" s="91">
        <v>750</v>
      </c>
      <c r="D101" s="92">
        <v>225</v>
      </c>
      <c r="E101" s="93">
        <v>750</v>
      </c>
      <c r="F101" s="93">
        <v>200</v>
      </c>
      <c r="G101" s="93">
        <v>750</v>
      </c>
      <c r="H101" s="92">
        <f t="shared" ref="H101" si="31">G101-E101</f>
        <v>0</v>
      </c>
      <c r="I101" s="93">
        <v>750</v>
      </c>
      <c r="J101" s="93">
        <f t="shared" ref="J101" si="32">I101-G101</f>
        <v>0</v>
      </c>
      <c r="K101" s="92">
        <f t="shared" si="27"/>
        <v>0</v>
      </c>
    </row>
    <row r="102" spans="1:14" ht="21.75" thickBot="1" x14ac:dyDescent="0.3">
      <c r="A102" s="1"/>
      <c r="B102" s="44" t="s">
        <v>19</v>
      </c>
      <c r="C102" s="118">
        <f>SUM(C100:C101)</f>
        <v>1000</v>
      </c>
      <c r="D102" s="119">
        <f t="shared" ref="D102:J102" si="33">SUM(D100:D101)</f>
        <v>623</v>
      </c>
      <c r="E102" s="118">
        <f t="shared" si="33"/>
        <v>1100</v>
      </c>
      <c r="F102" s="120">
        <f t="shared" si="33"/>
        <v>200</v>
      </c>
      <c r="G102" s="120">
        <f t="shared" si="33"/>
        <v>1250</v>
      </c>
      <c r="H102" s="121">
        <f t="shared" si="33"/>
        <v>150</v>
      </c>
      <c r="I102" s="120">
        <f t="shared" si="33"/>
        <v>1250</v>
      </c>
      <c r="J102" s="120">
        <f t="shared" si="33"/>
        <v>0</v>
      </c>
      <c r="K102" s="119">
        <f t="shared" si="27"/>
        <v>150</v>
      </c>
    </row>
    <row r="103" spans="1:14" ht="21.75" thickBot="1" x14ac:dyDescent="0.3">
      <c r="A103" s="8">
        <v>203</v>
      </c>
      <c r="B103" s="8" t="s">
        <v>66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4" x14ac:dyDescent="0.25">
      <c r="A104" s="6">
        <v>4030</v>
      </c>
      <c r="B104" s="6" t="s">
        <v>43</v>
      </c>
      <c r="C104" s="94">
        <v>200</v>
      </c>
      <c r="D104" s="95">
        <v>220</v>
      </c>
      <c r="E104" s="94">
        <v>200</v>
      </c>
      <c r="F104" s="96">
        <v>0</v>
      </c>
      <c r="G104" s="96">
        <v>400</v>
      </c>
      <c r="H104" s="95">
        <f>G104-E104</f>
        <v>200</v>
      </c>
      <c r="I104" s="96">
        <v>400</v>
      </c>
      <c r="J104" s="96">
        <f>I104-G104</f>
        <v>0</v>
      </c>
      <c r="K104" s="95">
        <f t="shared" si="27"/>
        <v>200</v>
      </c>
      <c r="L104" s="2" t="s">
        <v>134</v>
      </c>
    </row>
    <row r="105" spans="1:14" ht="21.75" thickBot="1" x14ac:dyDescent="0.3">
      <c r="A105" s="6">
        <v>4037</v>
      </c>
      <c r="B105" s="17" t="s">
        <v>53</v>
      </c>
      <c r="C105" s="91">
        <v>750</v>
      </c>
      <c r="D105" s="92">
        <v>30</v>
      </c>
      <c r="E105" s="91">
        <v>750</v>
      </c>
      <c r="F105" s="93">
        <v>192</v>
      </c>
      <c r="G105" s="93">
        <v>750</v>
      </c>
      <c r="H105" s="92">
        <f t="shared" ref="H105" si="34">G105-E105</f>
        <v>0</v>
      </c>
      <c r="I105" s="93">
        <v>750</v>
      </c>
      <c r="J105" s="93">
        <f>I105-G105</f>
        <v>0</v>
      </c>
      <c r="K105" s="92">
        <f t="shared" si="27"/>
        <v>0</v>
      </c>
    </row>
    <row r="106" spans="1:14" ht="21.75" thickBot="1" x14ac:dyDescent="0.3">
      <c r="A106" s="1"/>
      <c r="B106" s="44" t="s">
        <v>19</v>
      </c>
      <c r="C106" s="118">
        <f>SUM(C104:C105)</f>
        <v>950</v>
      </c>
      <c r="D106" s="119">
        <f t="shared" ref="D106:J106" si="35">SUM(D104:D105)</f>
        <v>250</v>
      </c>
      <c r="E106" s="118">
        <f t="shared" si="35"/>
        <v>950</v>
      </c>
      <c r="F106" s="120">
        <f t="shared" si="35"/>
        <v>192</v>
      </c>
      <c r="G106" s="120">
        <f t="shared" si="35"/>
        <v>1150</v>
      </c>
      <c r="H106" s="121">
        <f t="shared" si="35"/>
        <v>200</v>
      </c>
      <c r="I106" s="120">
        <f t="shared" si="35"/>
        <v>1150</v>
      </c>
      <c r="J106" s="120">
        <f t="shared" si="35"/>
        <v>0</v>
      </c>
      <c r="K106" s="119">
        <f t="shared" si="27"/>
        <v>200</v>
      </c>
    </row>
    <row r="107" spans="1:14" ht="21.75" thickBot="1" x14ac:dyDescent="0.3">
      <c r="A107" s="8">
        <v>204</v>
      </c>
      <c r="B107" s="8" t="s">
        <v>52</v>
      </c>
      <c r="C107" s="5"/>
      <c r="D107" s="5"/>
      <c r="E107" s="5"/>
      <c r="F107" s="5"/>
      <c r="G107" s="5"/>
      <c r="H107" s="5"/>
      <c r="I107" s="5"/>
      <c r="J107" s="9"/>
      <c r="K107" s="9"/>
    </row>
    <row r="108" spans="1:14" x14ac:dyDescent="0.25">
      <c r="A108" s="6">
        <v>4037</v>
      </c>
      <c r="B108" s="17" t="s">
        <v>94</v>
      </c>
      <c r="C108" s="94">
        <v>10500</v>
      </c>
      <c r="D108" s="95">
        <v>10112</v>
      </c>
      <c r="E108" s="96">
        <v>11500</v>
      </c>
      <c r="F108" s="96">
        <v>3850</v>
      </c>
      <c r="G108" s="96">
        <v>9500</v>
      </c>
      <c r="H108" s="95">
        <f>G108-E108</f>
        <v>-2000</v>
      </c>
      <c r="I108" s="96">
        <v>10000</v>
      </c>
      <c r="J108" s="96">
        <f>I108-G108</f>
        <v>500</v>
      </c>
      <c r="K108" s="95">
        <f t="shared" si="27"/>
        <v>-1500</v>
      </c>
      <c r="L108" s="2" t="s">
        <v>147</v>
      </c>
    </row>
    <row r="109" spans="1:14" ht="21.75" thickBot="1" x14ac:dyDescent="0.3">
      <c r="A109" s="6">
        <v>4128</v>
      </c>
      <c r="B109" s="17" t="s">
        <v>109</v>
      </c>
      <c r="C109" s="91">
        <v>3000</v>
      </c>
      <c r="D109" s="92">
        <v>1461</v>
      </c>
      <c r="E109" s="93">
        <v>3000</v>
      </c>
      <c r="F109" s="93">
        <v>1400</v>
      </c>
      <c r="G109" s="93">
        <v>3000</v>
      </c>
      <c r="H109" s="92">
        <f t="shared" ref="H109" si="36">G109-E109</f>
        <v>0</v>
      </c>
      <c r="I109" s="93">
        <v>0</v>
      </c>
      <c r="J109" s="93">
        <f>I109-G109</f>
        <v>-3000</v>
      </c>
      <c r="K109" s="92">
        <f t="shared" si="27"/>
        <v>-3000</v>
      </c>
      <c r="N109" s="2" t="s">
        <v>249</v>
      </c>
    </row>
    <row r="110" spans="1:14" ht="21.75" thickBot="1" x14ac:dyDescent="0.3">
      <c r="A110" s="8"/>
      <c r="B110" s="44" t="s">
        <v>19</v>
      </c>
      <c r="C110" s="118">
        <f>SUM(C108:C109)</f>
        <v>13500</v>
      </c>
      <c r="D110" s="119">
        <f t="shared" ref="D110:L110" si="37">SUM(D108:D109)</f>
        <v>11573</v>
      </c>
      <c r="E110" s="118">
        <f t="shared" si="37"/>
        <v>14500</v>
      </c>
      <c r="F110" s="120">
        <f t="shared" si="37"/>
        <v>5250</v>
      </c>
      <c r="G110" s="120">
        <f t="shared" si="37"/>
        <v>12500</v>
      </c>
      <c r="H110" s="121">
        <f t="shared" si="37"/>
        <v>-2000</v>
      </c>
      <c r="I110" s="118">
        <f t="shared" si="37"/>
        <v>10000</v>
      </c>
      <c r="J110" s="120">
        <f t="shared" si="37"/>
        <v>-2500</v>
      </c>
      <c r="K110" s="119">
        <f t="shared" si="37"/>
        <v>-4500</v>
      </c>
      <c r="L110" s="2">
        <f t="shared" si="37"/>
        <v>0</v>
      </c>
    </row>
    <row r="111" spans="1:14" ht="21.75" thickBot="1" x14ac:dyDescent="0.3">
      <c r="A111" s="1"/>
      <c r="B111" s="1"/>
      <c r="C111" s="5"/>
      <c r="D111" s="5"/>
      <c r="E111" s="5"/>
      <c r="F111" s="5"/>
      <c r="G111" s="5"/>
      <c r="H111" s="5"/>
      <c r="I111" s="5"/>
      <c r="J111" s="5"/>
      <c r="K111" s="5"/>
    </row>
    <row r="112" spans="1:14" ht="21.75" thickBot="1" x14ac:dyDescent="0.3">
      <c r="A112" s="1"/>
      <c r="B112" s="39" t="s">
        <v>67</v>
      </c>
      <c r="C112" s="40">
        <f>SUM(C28+C47+C75+C58+C68+C110+C83+C94+C98+C102+C106)</f>
        <v>262684</v>
      </c>
      <c r="D112" s="41">
        <f t="shared" ref="D112:K112" si="38">SUM(D28+D47+D75+D58+D68+D110+D83+D94+D98+D102+D106)</f>
        <v>245201.46</v>
      </c>
      <c r="E112" s="40">
        <f t="shared" si="38"/>
        <v>287100</v>
      </c>
      <c r="F112" s="42">
        <f t="shared" si="38"/>
        <v>123190.6</v>
      </c>
      <c r="G112" s="42">
        <f t="shared" si="38"/>
        <v>272574</v>
      </c>
      <c r="H112" s="41">
        <f t="shared" si="38"/>
        <v>724</v>
      </c>
      <c r="I112" s="42">
        <f t="shared" si="38"/>
        <v>309376.5</v>
      </c>
      <c r="J112" s="42">
        <f t="shared" si="38"/>
        <v>36802.5</v>
      </c>
      <c r="K112" s="41">
        <f t="shared" si="38"/>
        <v>22276.5</v>
      </c>
    </row>
    <row r="113" spans="1:14" x14ac:dyDescent="0.25">
      <c r="A113" s="1" t="s">
        <v>68</v>
      </c>
      <c r="B113" s="1"/>
      <c r="C113" s="5"/>
      <c r="D113" s="5"/>
      <c r="E113" s="5"/>
      <c r="F113" s="5"/>
      <c r="G113" s="5"/>
      <c r="H113" s="5"/>
      <c r="I113" s="5"/>
      <c r="J113" s="5"/>
      <c r="K113" s="5"/>
    </row>
    <row r="114" spans="1:14" ht="21.75" thickBot="1" x14ac:dyDescent="0.3">
      <c r="A114" s="8">
        <v>109</v>
      </c>
      <c r="B114" s="8" t="s">
        <v>69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1:14" s="1" customFormat="1" x14ac:dyDescent="0.25">
      <c r="A115" s="6">
        <v>4060</v>
      </c>
      <c r="B115" s="17" t="s">
        <v>86</v>
      </c>
      <c r="C115" s="104">
        <v>11520</v>
      </c>
      <c r="D115" s="105">
        <v>11520</v>
      </c>
      <c r="E115" s="104">
        <v>11520</v>
      </c>
      <c r="F115" s="97">
        <v>0</v>
      </c>
      <c r="G115" s="97">
        <v>11520</v>
      </c>
      <c r="H115" s="105">
        <f>G115-E115</f>
        <v>0</v>
      </c>
      <c r="I115" s="104">
        <v>12500</v>
      </c>
      <c r="J115" s="97">
        <f>I115-G115</f>
        <v>980</v>
      </c>
      <c r="K115" s="105">
        <f t="shared" si="27"/>
        <v>980</v>
      </c>
    </row>
    <row r="116" spans="1:14" s="1" customFormat="1" x14ac:dyDescent="0.25">
      <c r="A116" s="6">
        <v>4060</v>
      </c>
      <c r="B116" s="17" t="s">
        <v>87</v>
      </c>
      <c r="C116" s="91">
        <v>5000</v>
      </c>
      <c r="D116" s="92">
        <v>5000</v>
      </c>
      <c r="E116" s="91">
        <v>5000</v>
      </c>
      <c r="F116" s="93">
        <v>5000</v>
      </c>
      <c r="G116" s="93">
        <v>5000</v>
      </c>
      <c r="H116" s="92">
        <f t="shared" ref="H116:H122" si="39">G116-E116</f>
        <v>0</v>
      </c>
      <c r="I116" s="91">
        <v>5000</v>
      </c>
      <c r="J116" s="93">
        <f t="shared" ref="J116:J122" si="40">I116-G116</f>
        <v>0</v>
      </c>
      <c r="K116" s="92">
        <f t="shared" si="27"/>
        <v>0</v>
      </c>
    </row>
    <row r="117" spans="1:14" x14ac:dyDescent="0.25">
      <c r="A117" s="6">
        <v>4063</v>
      </c>
      <c r="B117" s="6" t="s">
        <v>125</v>
      </c>
      <c r="C117" s="91">
        <v>0</v>
      </c>
      <c r="D117" s="92"/>
      <c r="E117" s="91">
        <v>5000</v>
      </c>
      <c r="F117" s="93">
        <v>0</v>
      </c>
      <c r="G117" s="93">
        <v>5000</v>
      </c>
      <c r="H117" s="92">
        <f t="shared" si="39"/>
        <v>0</v>
      </c>
      <c r="I117" s="91">
        <v>5000</v>
      </c>
      <c r="J117" s="93">
        <f>I117-G117</f>
        <v>0</v>
      </c>
      <c r="K117" s="92">
        <f t="shared" si="27"/>
        <v>0</v>
      </c>
      <c r="L117" s="2" t="s">
        <v>151</v>
      </c>
    </row>
    <row r="118" spans="1:14" x14ac:dyDescent="0.25">
      <c r="A118" s="6" t="s">
        <v>282</v>
      </c>
      <c r="B118" s="6" t="s">
        <v>202</v>
      </c>
      <c r="C118" s="91">
        <v>0</v>
      </c>
      <c r="D118" s="92">
        <v>0</v>
      </c>
      <c r="E118" s="91">
        <v>0</v>
      </c>
      <c r="F118" s="93">
        <v>0</v>
      </c>
      <c r="G118" s="93">
        <v>0</v>
      </c>
      <c r="H118" s="92">
        <v>0</v>
      </c>
      <c r="I118" s="91">
        <v>10000</v>
      </c>
      <c r="J118" s="93"/>
      <c r="K118" s="92">
        <f t="shared" si="27"/>
        <v>10000</v>
      </c>
    </row>
    <row r="119" spans="1:14" x14ac:dyDescent="0.25">
      <c r="A119" s="6" t="s">
        <v>283</v>
      </c>
      <c r="B119" s="6" t="s">
        <v>203</v>
      </c>
      <c r="C119" s="91">
        <v>0</v>
      </c>
      <c r="D119" s="92">
        <v>0</v>
      </c>
      <c r="E119" s="91">
        <v>0</v>
      </c>
      <c r="F119" s="93">
        <v>0</v>
      </c>
      <c r="G119" s="93">
        <v>0</v>
      </c>
      <c r="H119" s="92">
        <v>0</v>
      </c>
      <c r="I119" s="91">
        <v>10000</v>
      </c>
      <c r="J119" s="93"/>
      <c r="K119" s="92">
        <f t="shared" si="27"/>
        <v>10000</v>
      </c>
    </row>
    <row r="120" spans="1:14" x14ac:dyDescent="0.25">
      <c r="A120" s="6" t="s">
        <v>284</v>
      </c>
      <c r="B120" s="6" t="s">
        <v>204</v>
      </c>
      <c r="C120" s="91">
        <v>0</v>
      </c>
      <c r="D120" s="92">
        <v>0</v>
      </c>
      <c r="E120" s="91">
        <v>0</v>
      </c>
      <c r="F120" s="93">
        <v>0</v>
      </c>
      <c r="G120" s="93">
        <v>0</v>
      </c>
      <c r="H120" s="92">
        <v>0</v>
      </c>
      <c r="I120" s="91">
        <v>10000</v>
      </c>
      <c r="J120" s="93"/>
      <c r="K120" s="92">
        <f t="shared" si="27"/>
        <v>10000</v>
      </c>
    </row>
    <row r="121" spans="1:14" x14ac:dyDescent="0.25">
      <c r="A121" s="6">
        <v>4061</v>
      </c>
      <c r="B121" s="17" t="s">
        <v>70</v>
      </c>
      <c r="C121" s="91">
        <v>10000</v>
      </c>
      <c r="D121" s="92">
        <v>8040</v>
      </c>
      <c r="E121" s="91">
        <v>10000</v>
      </c>
      <c r="F121" s="93">
        <v>4000</v>
      </c>
      <c r="G121" s="93">
        <v>10000</v>
      </c>
      <c r="H121" s="92">
        <f t="shared" si="39"/>
        <v>0</v>
      </c>
      <c r="I121" s="91">
        <v>10000</v>
      </c>
      <c r="J121" s="93">
        <f t="shared" si="40"/>
        <v>0</v>
      </c>
      <c r="K121" s="92">
        <f t="shared" si="27"/>
        <v>0</v>
      </c>
    </row>
    <row r="122" spans="1:14" ht="21.75" thickBot="1" x14ac:dyDescent="0.3">
      <c r="A122" s="6" t="s">
        <v>119</v>
      </c>
      <c r="B122" s="17" t="s">
        <v>136</v>
      </c>
      <c r="C122" s="91">
        <v>0</v>
      </c>
      <c r="D122" s="92"/>
      <c r="E122" s="91">
        <v>10000</v>
      </c>
      <c r="F122" s="93">
        <v>0</v>
      </c>
      <c r="G122" s="93">
        <v>10000</v>
      </c>
      <c r="H122" s="92">
        <f t="shared" si="39"/>
        <v>0</v>
      </c>
      <c r="I122" s="91">
        <v>10000</v>
      </c>
      <c r="J122" s="93">
        <f t="shared" si="40"/>
        <v>0</v>
      </c>
      <c r="K122" s="92">
        <f t="shared" si="27"/>
        <v>0</v>
      </c>
      <c r="L122" s="2" t="s">
        <v>148</v>
      </c>
    </row>
    <row r="123" spans="1:14" ht="21.75" thickBot="1" x14ac:dyDescent="0.3">
      <c r="A123" s="1"/>
      <c r="B123" s="39" t="s">
        <v>19</v>
      </c>
      <c r="C123" s="40">
        <f>SUM(C115:C122)</f>
        <v>26520</v>
      </c>
      <c r="D123" s="41">
        <f t="shared" ref="D123:K123" si="41">SUM(D115:D122)</f>
        <v>24560</v>
      </c>
      <c r="E123" s="40">
        <f t="shared" si="41"/>
        <v>41520</v>
      </c>
      <c r="F123" s="42">
        <f t="shared" si="41"/>
        <v>9000</v>
      </c>
      <c r="G123" s="42">
        <f t="shared" si="41"/>
        <v>41520</v>
      </c>
      <c r="H123" s="43">
        <f t="shared" si="41"/>
        <v>0</v>
      </c>
      <c r="I123" s="40">
        <f t="shared" si="41"/>
        <v>72500</v>
      </c>
      <c r="J123" s="42">
        <f t="shared" si="41"/>
        <v>980</v>
      </c>
      <c r="K123" s="41">
        <f t="shared" si="41"/>
        <v>30980</v>
      </c>
    </row>
    <row r="124" spans="1:14" ht="21.75" thickBot="1" x14ac:dyDescent="0.3">
      <c r="A124" s="8">
        <v>113</v>
      </c>
      <c r="B124" s="8" t="s">
        <v>71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4" ht="21.75" thickTop="1" x14ac:dyDescent="0.25">
      <c r="A125" s="6">
        <v>4138</v>
      </c>
      <c r="B125" s="6" t="s">
        <v>75</v>
      </c>
      <c r="C125" s="124">
        <v>10000</v>
      </c>
      <c r="D125" s="125">
        <v>4481</v>
      </c>
      <c r="E125" s="124">
        <v>5000</v>
      </c>
      <c r="F125" s="125">
        <v>0</v>
      </c>
      <c r="G125" s="125">
        <v>5000</v>
      </c>
      <c r="H125" s="126">
        <f>G125-E125</f>
        <v>0</v>
      </c>
      <c r="I125" s="124">
        <v>7500</v>
      </c>
      <c r="J125" s="125">
        <f>I125-G125</f>
        <v>2500</v>
      </c>
      <c r="K125" s="126">
        <f t="shared" si="27"/>
        <v>2500</v>
      </c>
      <c r="L125" s="2" t="s">
        <v>128</v>
      </c>
      <c r="M125" s="2" t="s">
        <v>281</v>
      </c>
      <c r="N125" s="2" t="s">
        <v>218</v>
      </c>
    </row>
    <row r="126" spans="1:14" x14ac:dyDescent="0.25">
      <c r="A126" s="6">
        <v>4140</v>
      </c>
      <c r="B126" s="6" t="s">
        <v>120</v>
      </c>
      <c r="C126" s="122">
        <v>0</v>
      </c>
      <c r="D126" s="93"/>
      <c r="E126" s="122">
        <v>15500</v>
      </c>
      <c r="F126" s="93">
        <v>4802.6499999999996</v>
      </c>
      <c r="G126" s="93">
        <v>13250</v>
      </c>
      <c r="H126" s="123">
        <f t="shared" ref="H126:H140" si="42">G126-E126</f>
        <v>-2250</v>
      </c>
      <c r="I126" s="122">
        <v>0</v>
      </c>
      <c r="J126" s="93">
        <f t="shared" ref="J126:J140" si="43">I126-G126</f>
        <v>-13250</v>
      </c>
      <c r="K126" s="123">
        <f t="shared" si="27"/>
        <v>-15500</v>
      </c>
      <c r="L126" s="2" t="s">
        <v>149</v>
      </c>
      <c r="N126" s="2" t="s">
        <v>250</v>
      </c>
    </row>
    <row r="127" spans="1:14" x14ac:dyDescent="0.25">
      <c r="A127" s="6">
        <v>4144</v>
      </c>
      <c r="B127" s="6" t="s">
        <v>262</v>
      </c>
      <c r="C127" s="122">
        <v>0</v>
      </c>
      <c r="D127" s="93"/>
      <c r="E127" s="122">
        <v>500</v>
      </c>
      <c r="F127" s="93">
        <v>0</v>
      </c>
      <c r="G127" s="93">
        <v>500</v>
      </c>
      <c r="H127" s="123">
        <f>G127-E127</f>
        <v>0</v>
      </c>
      <c r="I127" s="122">
        <v>500</v>
      </c>
      <c r="J127" s="93">
        <f t="shared" ref="J127:J132" si="44">I127-G127</f>
        <v>0</v>
      </c>
      <c r="K127" s="123">
        <f t="shared" si="27"/>
        <v>0</v>
      </c>
      <c r="N127" s="2" t="s">
        <v>198</v>
      </c>
    </row>
    <row r="128" spans="1:14" x14ac:dyDescent="0.25">
      <c r="A128" s="6">
        <v>4145</v>
      </c>
      <c r="B128" s="6" t="s">
        <v>126</v>
      </c>
      <c r="C128" s="106">
        <v>0</v>
      </c>
      <c r="D128" s="9"/>
      <c r="E128" s="106">
        <v>5000</v>
      </c>
      <c r="F128" s="9">
        <v>0</v>
      </c>
      <c r="G128" s="9">
        <v>5000</v>
      </c>
      <c r="H128" s="113">
        <f>G128-E128</f>
        <v>0</v>
      </c>
      <c r="I128" s="106">
        <v>5000</v>
      </c>
      <c r="J128" s="9">
        <f t="shared" si="44"/>
        <v>0</v>
      </c>
      <c r="K128" s="113">
        <f t="shared" si="27"/>
        <v>0</v>
      </c>
      <c r="L128" s="2" t="s">
        <v>158</v>
      </c>
      <c r="N128" s="2" t="s">
        <v>251</v>
      </c>
    </row>
    <row r="129" spans="1:14" x14ac:dyDescent="0.25">
      <c r="A129" s="6">
        <v>4147</v>
      </c>
      <c r="B129" s="6" t="s">
        <v>253</v>
      </c>
      <c r="C129" s="106">
        <v>0</v>
      </c>
      <c r="D129" s="9">
        <v>0</v>
      </c>
      <c r="E129" s="106">
        <v>0</v>
      </c>
      <c r="F129" s="9">
        <v>0</v>
      </c>
      <c r="G129" s="9">
        <v>0</v>
      </c>
      <c r="H129" s="113">
        <v>0</v>
      </c>
      <c r="I129" s="106">
        <v>1500</v>
      </c>
      <c r="J129" s="9">
        <f t="shared" si="44"/>
        <v>1500</v>
      </c>
      <c r="K129" s="113">
        <f t="shared" si="27"/>
        <v>1500</v>
      </c>
    </row>
    <row r="130" spans="1:14" x14ac:dyDescent="0.25">
      <c r="A130" s="6">
        <v>4148</v>
      </c>
      <c r="B130" s="6" t="s">
        <v>254</v>
      </c>
      <c r="C130" s="106">
        <v>0</v>
      </c>
      <c r="D130" s="9">
        <v>0</v>
      </c>
      <c r="E130" s="106">
        <v>0</v>
      </c>
      <c r="F130" s="9">
        <v>0</v>
      </c>
      <c r="G130" s="9">
        <v>0</v>
      </c>
      <c r="H130" s="113">
        <v>0</v>
      </c>
      <c r="I130" s="106">
        <v>9000</v>
      </c>
      <c r="J130" s="9">
        <f t="shared" si="44"/>
        <v>9000</v>
      </c>
      <c r="K130" s="113">
        <f t="shared" si="27"/>
        <v>9000</v>
      </c>
    </row>
    <row r="131" spans="1:14" x14ac:dyDescent="0.25">
      <c r="A131" s="6">
        <v>4149</v>
      </c>
      <c r="B131" s="6" t="s">
        <v>255</v>
      </c>
      <c r="C131" s="106">
        <v>0</v>
      </c>
      <c r="D131" s="9">
        <v>0</v>
      </c>
      <c r="E131" s="106">
        <v>0</v>
      </c>
      <c r="F131" s="9">
        <v>0</v>
      </c>
      <c r="G131" s="9">
        <v>0</v>
      </c>
      <c r="H131" s="113">
        <v>0</v>
      </c>
      <c r="I131" s="106">
        <v>3500</v>
      </c>
      <c r="J131" s="9">
        <f t="shared" si="44"/>
        <v>3500</v>
      </c>
      <c r="K131" s="113">
        <f t="shared" si="27"/>
        <v>3500</v>
      </c>
    </row>
    <row r="132" spans="1:14" x14ac:dyDescent="0.25">
      <c r="A132" s="6">
        <v>4150</v>
      </c>
      <c r="B132" s="6" t="s">
        <v>219</v>
      </c>
      <c r="C132" s="122">
        <v>0</v>
      </c>
      <c r="D132" s="93">
        <v>0</v>
      </c>
      <c r="E132" s="122">
        <v>0</v>
      </c>
      <c r="F132" s="93">
        <v>0</v>
      </c>
      <c r="G132" s="93">
        <v>0</v>
      </c>
      <c r="H132" s="123">
        <v>0</v>
      </c>
      <c r="I132" s="122">
        <v>3000</v>
      </c>
      <c r="J132" s="93">
        <f t="shared" si="44"/>
        <v>3000</v>
      </c>
      <c r="K132" s="123">
        <f t="shared" si="27"/>
        <v>3000</v>
      </c>
      <c r="N132" s="2" t="s">
        <v>220</v>
      </c>
    </row>
    <row r="133" spans="1:14" x14ac:dyDescent="0.25">
      <c r="A133" s="6">
        <v>4141</v>
      </c>
      <c r="B133" s="24" t="s">
        <v>121</v>
      </c>
      <c r="C133" s="114">
        <v>0</v>
      </c>
      <c r="D133" s="115"/>
      <c r="E133" s="114">
        <v>3975</v>
      </c>
      <c r="F133" s="115">
        <v>0</v>
      </c>
      <c r="G133" s="115">
        <v>3975</v>
      </c>
      <c r="H133" s="116">
        <f t="shared" si="42"/>
        <v>0</v>
      </c>
      <c r="I133" s="114">
        <v>0</v>
      </c>
      <c r="J133" s="115">
        <f t="shared" si="43"/>
        <v>-3975</v>
      </c>
      <c r="K133" s="116">
        <f t="shared" si="27"/>
        <v>-3975</v>
      </c>
    </row>
    <row r="134" spans="1:14" x14ac:dyDescent="0.25">
      <c r="A134" s="6">
        <v>4142</v>
      </c>
      <c r="B134" s="24" t="s">
        <v>122</v>
      </c>
      <c r="C134" s="114">
        <v>0</v>
      </c>
      <c r="D134" s="115"/>
      <c r="E134" s="114">
        <v>3950</v>
      </c>
      <c r="F134" s="115">
        <v>0</v>
      </c>
      <c r="G134" s="115">
        <v>3950</v>
      </c>
      <c r="H134" s="116">
        <f t="shared" si="42"/>
        <v>0</v>
      </c>
      <c r="I134" s="114">
        <v>0</v>
      </c>
      <c r="J134" s="115">
        <f t="shared" si="43"/>
        <v>-3950</v>
      </c>
      <c r="K134" s="116">
        <f t="shared" si="27"/>
        <v>-3950</v>
      </c>
    </row>
    <row r="135" spans="1:14" x14ac:dyDescent="0.25">
      <c r="A135" s="6">
        <v>4143</v>
      </c>
      <c r="B135" s="24" t="s">
        <v>123</v>
      </c>
      <c r="C135" s="114">
        <v>0</v>
      </c>
      <c r="D135" s="115"/>
      <c r="E135" s="114">
        <v>8000</v>
      </c>
      <c r="F135" s="115">
        <v>0</v>
      </c>
      <c r="G135" s="115">
        <v>8000</v>
      </c>
      <c r="H135" s="116">
        <f t="shared" si="42"/>
        <v>0</v>
      </c>
      <c r="I135" s="114">
        <v>0</v>
      </c>
      <c r="J135" s="115">
        <f t="shared" si="43"/>
        <v>-8000</v>
      </c>
      <c r="K135" s="116">
        <f t="shared" si="27"/>
        <v>-8000</v>
      </c>
      <c r="N135" s="2" t="s">
        <v>276</v>
      </c>
    </row>
    <row r="136" spans="1:14" x14ac:dyDescent="0.25">
      <c r="A136" s="24">
        <v>4133</v>
      </c>
      <c r="B136" s="24" t="s">
        <v>111</v>
      </c>
      <c r="C136" s="107">
        <v>400</v>
      </c>
      <c r="D136" s="26">
        <v>273</v>
      </c>
      <c r="E136" s="107">
        <v>0</v>
      </c>
      <c r="F136" s="26">
        <v>0</v>
      </c>
      <c r="G136" s="26">
        <v>0</v>
      </c>
      <c r="H136" s="108">
        <f t="shared" si="42"/>
        <v>0</v>
      </c>
      <c r="I136" s="107"/>
      <c r="J136" s="26">
        <f t="shared" si="43"/>
        <v>0</v>
      </c>
      <c r="K136" s="108">
        <f t="shared" si="27"/>
        <v>0</v>
      </c>
      <c r="L136" s="2" t="s">
        <v>150</v>
      </c>
    </row>
    <row r="137" spans="1:14" s="25" customFormat="1" x14ac:dyDescent="0.25">
      <c r="A137" s="24">
        <v>4121</v>
      </c>
      <c r="B137" s="24" t="s">
        <v>114</v>
      </c>
      <c r="C137" s="107">
        <v>15000</v>
      </c>
      <c r="D137" s="26">
        <v>1000</v>
      </c>
      <c r="E137" s="107">
        <v>0</v>
      </c>
      <c r="F137" s="26">
        <v>0</v>
      </c>
      <c r="G137" s="26">
        <v>0</v>
      </c>
      <c r="H137" s="108">
        <f t="shared" si="42"/>
        <v>0</v>
      </c>
      <c r="I137" s="107"/>
      <c r="J137" s="26">
        <f t="shared" si="43"/>
        <v>0</v>
      </c>
      <c r="K137" s="108">
        <f t="shared" si="27"/>
        <v>0</v>
      </c>
      <c r="L137" s="2" t="s">
        <v>150</v>
      </c>
      <c r="M137" s="2"/>
      <c r="N137" s="2"/>
    </row>
    <row r="138" spans="1:14" x14ac:dyDescent="0.25">
      <c r="A138" s="24">
        <v>4110</v>
      </c>
      <c r="B138" s="24" t="s">
        <v>112</v>
      </c>
      <c r="C138" s="107">
        <v>3000</v>
      </c>
      <c r="D138" s="26">
        <v>1185</v>
      </c>
      <c r="E138" s="107">
        <v>0</v>
      </c>
      <c r="F138" s="26">
        <v>0</v>
      </c>
      <c r="G138" s="26">
        <v>0</v>
      </c>
      <c r="H138" s="108">
        <f t="shared" si="42"/>
        <v>0</v>
      </c>
      <c r="I138" s="107"/>
      <c r="J138" s="26">
        <f t="shared" si="43"/>
        <v>0</v>
      </c>
      <c r="K138" s="108">
        <f t="shared" si="27"/>
        <v>0</v>
      </c>
      <c r="L138" s="2" t="s">
        <v>150</v>
      </c>
      <c r="N138" s="25"/>
    </row>
    <row r="139" spans="1:14" x14ac:dyDescent="0.25">
      <c r="A139" s="24">
        <v>4077</v>
      </c>
      <c r="B139" s="24" t="s">
        <v>92</v>
      </c>
      <c r="C139" s="107">
        <v>14782</v>
      </c>
      <c r="D139" s="26">
        <v>14336</v>
      </c>
      <c r="E139" s="107">
        <v>0</v>
      </c>
      <c r="F139" s="26">
        <v>0</v>
      </c>
      <c r="G139" s="26">
        <v>0</v>
      </c>
      <c r="H139" s="108">
        <f t="shared" si="42"/>
        <v>0</v>
      </c>
      <c r="I139" s="107"/>
      <c r="J139" s="26">
        <f t="shared" si="43"/>
        <v>0</v>
      </c>
      <c r="K139" s="108">
        <f t="shared" si="27"/>
        <v>0</v>
      </c>
      <c r="L139" s="2" t="s">
        <v>150</v>
      </c>
    </row>
    <row r="140" spans="1:14" ht="21.75" thickBot="1" x14ac:dyDescent="0.3">
      <c r="A140" s="24">
        <v>4134</v>
      </c>
      <c r="B140" s="24" t="s">
        <v>74</v>
      </c>
      <c r="C140" s="109">
        <v>0</v>
      </c>
      <c r="D140" s="111">
        <v>7702</v>
      </c>
      <c r="E140" s="109">
        <v>0</v>
      </c>
      <c r="F140" s="111">
        <v>0</v>
      </c>
      <c r="G140" s="111">
        <v>0</v>
      </c>
      <c r="H140" s="110">
        <f t="shared" si="42"/>
        <v>0</v>
      </c>
      <c r="I140" s="109"/>
      <c r="J140" s="111">
        <f t="shared" si="43"/>
        <v>0</v>
      </c>
      <c r="K140" s="110">
        <f t="shared" si="27"/>
        <v>0</v>
      </c>
      <c r="L140" s="2" t="s">
        <v>150</v>
      </c>
    </row>
    <row r="141" spans="1:14" ht="22.5" thickTop="1" thickBot="1" x14ac:dyDescent="0.3">
      <c r="A141" s="1"/>
      <c r="B141" s="44" t="s">
        <v>19</v>
      </c>
      <c r="C141" s="36">
        <f>SUM(C125:C140)</f>
        <v>43182</v>
      </c>
      <c r="D141" s="37">
        <f t="shared" ref="D141:K141" si="45">SUM(D125:D140)</f>
        <v>28977</v>
      </c>
      <c r="E141" s="36">
        <f t="shared" si="45"/>
        <v>41925</v>
      </c>
      <c r="F141" s="38">
        <f t="shared" si="45"/>
        <v>4802.6499999999996</v>
      </c>
      <c r="G141" s="38">
        <f t="shared" si="45"/>
        <v>39675</v>
      </c>
      <c r="H141" s="112">
        <f t="shared" si="45"/>
        <v>-2250</v>
      </c>
      <c r="I141" s="38">
        <f t="shared" si="45"/>
        <v>30000</v>
      </c>
      <c r="J141" s="38">
        <f t="shared" si="45"/>
        <v>-9675</v>
      </c>
      <c r="K141" s="37">
        <f t="shared" si="45"/>
        <v>-11925</v>
      </c>
    </row>
    <row r="142" spans="1:14" ht="21.75" thickBot="1" x14ac:dyDescent="0.3">
      <c r="A142" s="29"/>
      <c r="B142" s="29"/>
      <c r="C142" s="28"/>
      <c r="D142" s="28"/>
      <c r="E142" s="28"/>
      <c r="F142" s="28"/>
      <c r="G142" s="28"/>
      <c r="H142" s="28"/>
      <c r="I142" s="28"/>
      <c r="J142" s="9"/>
      <c r="K142" s="9"/>
    </row>
    <row r="143" spans="1:14" ht="21.75" thickBot="1" x14ac:dyDescent="0.3">
      <c r="A143" s="29"/>
      <c r="B143" s="44" t="s">
        <v>78</v>
      </c>
      <c r="C143" s="40">
        <f t="shared" ref="C143:K143" si="46">SUM(C123+C141)</f>
        <v>69702</v>
      </c>
      <c r="D143" s="41">
        <f t="shared" si="46"/>
        <v>53537</v>
      </c>
      <c r="E143" s="40">
        <f t="shared" si="46"/>
        <v>83445</v>
      </c>
      <c r="F143" s="42">
        <f t="shared" si="46"/>
        <v>13802.65</v>
      </c>
      <c r="G143" s="42">
        <f t="shared" si="46"/>
        <v>81195</v>
      </c>
      <c r="H143" s="41">
        <f t="shared" si="46"/>
        <v>-2250</v>
      </c>
      <c r="I143" s="40">
        <f t="shared" si="46"/>
        <v>102500</v>
      </c>
      <c r="J143" s="42">
        <f t="shared" si="46"/>
        <v>-8695</v>
      </c>
      <c r="K143" s="41">
        <f t="shared" si="46"/>
        <v>19055</v>
      </c>
    </row>
    <row r="144" spans="1:14" ht="21.75" thickBot="1" x14ac:dyDescent="0.3">
      <c r="A144" s="29"/>
      <c r="B144" s="45" t="s">
        <v>160</v>
      </c>
      <c r="C144" s="36">
        <f t="shared" ref="C144:J144" si="47">C143+C112</f>
        <v>332386</v>
      </c>
      <c r="D144" s="37">
        <f t="shared" si="47"/>
        <v>298738.45999999996</v>
      </c>
      <c r="E144" s="36">
        <f t="shared" si="47"/>
        <v>370545</v>
      </c>
      <c r="F144" s="38">
        <f t="shared" si="47"/>
        <v>136993.25</v>
      </c>
      <c r="G144" s="38">
        <f t="shared" si="47"/>
        <v>353769</v>
      </c>
      <c r="H144" s="37">
        <f t="shared" si="47"/>
        <v>-1526</v>
      </c>
      <c r="I144" s="36">
        <f t="shared" si="47"/>
        <v>411876.5</v>
      </c>
      <c r="J144" s="38">
        <f t="shared" si="47"/>
        <v>28107.5</v>
      </c>
      <c r="K144" s="37">
        <f t="shared" si="27"/>
        <v>41331.5</v>
      </c>
    </row>
    <row r="145" spans="1:13" x14ac:dyDescent="0.25">
      <c r="A145" s="29"/>
      <c r="B145" s="29"/>
      <c r="C145" s="23"/>
      <c r="D145" s="23"/>
      <c r="E145" s="23"/>
      <c r="F145" s="23"/>
      <c r="G145" s="20"/>
      <c r="H145" s="20"/>
      <c r="I145" s="23"/>
      <c r="J145" s="23"/>
      <c r="K145" s="23"/>
      <c r="L145" s="23"/>
      <c r="M145" s="23"/>
    </row>
    <row r="146" spans="1:13" ht="42" x14ac:dyDescent="0.25">
      <c r="A146" s="29" t="s">
        <v>79</v>
      </c>
      <c r="B146" s="20"/>
      <c r="C146" s="46" t="s">
        <v>105</v>
      </c>
      <c r="D146" s="46" t="s">
        <v>117</v>
      </c>
      <c r="E146" s="46" t="s">
        <v>188</v>
      </c>
      <c r="F146" s="20"/>
      <c r="G146" s="20"/>
      <c r="H146" s="20"/>
      <c r="I146" s="20"/>
      <c r="J146" s="20"/>
      <c r="K146" s="20"/>
    </row>
    <row r="147" spans="1:13" x14ac:dyDescent="0.25">
      <c r="A147" s="20"/>
      <c r="B147" s="4" t="s">
        <v>13</v>
      </c>
      <c r="C147" s="47">
        <f>D21</f>
        <v>334455</v>
      </c>
      <c r="D147" s="47">
        <f>G21</f>
        <v>403232</v>
      </c>
      <c r="E147" s="47">
        <f>I21</f>
        <v>381877</v>
      </c>
      <c r="F147" s="20"/>
      <c r="G147" s="20"/>
      <c r="H147" s="20"/>
      <c r="I147" s="20"/>
      <c r="J147" s="20"/>
      <c r="K147" s="20"/>
    </row>
    <row r="148" spans="1:13" x14ac:dyDescent="0.25">
      <c r="A148" s="20"/>
      <c r="B148" s="4" t="s">
        <v>80</v>
      </c>
      <c r="C148" s="47">
        <f>D144</f>
        <v>298738.45999999996</v>
      </c>
      <c r="D148" s="47">
        <f>G144</f>
        <v>353769</v>
      </c>
      <c r="E148" s="47">
        <f>I144</f>
        <v>411876.5</v>
      </c>
      <c r="F148" s="20"/>
      <c r="G148" s="20"/>
      <c r="H148" s="20"/>
      <c r="I148" s="20"/>
      <c r="J148" s="20"/>
      <c r="K148" s="20"/>
    </row>
    <row r="149" spans="1:13" x14ac:dyDescent="0.25">
      <c r="A149" s="29"/>
      <c r="B149" s="4" t="s">
        <v>81</v>
      </c>
      <c r="C149" s="48">
        <f>C147-C148</f>
        <v>35716.540000000037</v>
      </c>
      <c r="D149" s="48">
        <f>D147-D148</f>
        <v>49463</v>
      </c>
      <c r="E149" s="48">
        <f>E147-E148</f>
        <v>-29999.5</v>
      </c>
      <c r="F149" s="20"/>
      <c r="G149" s="20"/>
      <c r="H149" s="20"/>
      <c r="I149" s="20"/>
      <c r="J149" s="20"/>
      <c r="K149" s="20"/>
    </row>
    <row r="150" spans="1:13" x14ac:dyDescent="0.25">
      <c r="C150" s="3"/>
      <c r="D150" s="3"/>
      <c r="J150" s="3"/>
      <c r="K150" s="3"/>
      <c r="L150" s="3"/>
      <c r="M150" s="3"/>
    </row>
    <row r="151" spans="1:13" x14ac:dyDescent="0.25">
      <c r="C151" s="3"/>
      <c r="D151" s="3"/>
      <c r="J151" s="3"/>
      <c r="K151" s="3"/>
      <c r="L151" s="3"/>
      <c r="M151" s="3"/>
    </row>
    <row r="152" spans="1:13" x14ac:dyDescent="0.25">
      <c r="A152" s="1"/>
      <c r="B152" s="1"/>
      <c r="C152" s="3"/>
      <c r="D152" s="3"/>
      <c r="J152" s="3"/>
      <c r="K152" s="3"/>
      <c r="L152" s="3"/>
      <c r="M152" s="3"/>
    </row>
    <row r="153" spans="1:13" x14ac:dyDescent="0.25">
      <c r="C153" s="3"/>
      <c r="D153" s="3"/>
      <c r="J153" s="3"/>
      <c r="K153" s="3"/>
      <c r="L153" s="3"/>
      <c r="M153" s="3"/>
    </row>
    <row r="154" spans="1:13" x14ac:dyDescent="0.25">
      <c r="C154" s="3"/>
      <c r="D154" s="3"/>
      <c r="J154" s="3"/>
      <c r="K154" s="3"/>
      <c r="L154" s="3"/>
      <c r="M154" s="3"/>
    </row>
  </sheetData>
  <mergeCells count="4">
    <mergeCell ref="B1:L1"/>
    <mergeCell ref="C3:D3"/>
    <mergeCell ref="E3:G3"/>
    <mergeCell ref="I3:K3"/>
  </mergeCells>
  <pageMargins left="0.7" right="0.7" top="0.75" bottom="0.75" header="0.3" footer="0.3"/>
  <pageSetup paperSize="8" scale="67" fitToHeight="0" orientation="portrait" r:id="rId1"/>
  <rowBreaks count="2" manualBreakCount="2">
    <brk id="48" min="1" max="10" man="1"/>
    <brk id="102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CF3B-2569-4C5E-97B8-4F1459FAC619}">
  <sheetPr>
    <pageSetUpPr fitToPage="1"/>
  </sheetPr>
  <dimension ref="A1:F131"/>
  <sheetViews>
    <sheetView topLeftCell="A13" workbookViewId="0">
      <selection sqref="A1:E1"/>
    </sheetView>
  </sheetViews>
  <sheetFormatPr defaultColWidth="9.140625" defaultRowHeight="21" x14ac:dyDescent="0.25"/>
  <cols>
    <col min="1" max="1" width="52.28515625" style="20" customWidth="1"/>
    <col min="2" max="2" width="18" style="20" bestFit="1" customWidth="1"/>
    <col min="3" max="3" width="18.140625" style="20" customWidth="1"/>
    <col min="4" max="4" width="22.7109375" style="264" customWidth="1"/>
    <col min="5" max="5" width="65.5703125" style="20" customWidth="1"/>
    <col min="6" max="6" width="84.42578125" style="20" bestFit="1" customWidth="1"/>
    <col min="7" max="16384" width="9.140625" style="20"/>
  </cols>
  <sheetData>
    <row r="1" spans="1:6" x14ac:dyDescent="0.25">
      <c r="A1" s="310" t="s">
        <v>301</v>
      </c>
      <c r="B1" s="310"/>
      <c r="C1" s="310"/>
      <c r="D1" s="310"/>
      <c r="E1" s="310"/>
    </row>
    <row r="2" spans="1:6" x14ac:dyDescent="0.25">
      <c r="A2" s="269" t="s">
        <v>186</v>
      </c>
      <c r="B2" s="269" t="s">
        <v>164</v>
      </c>
      <c r="C2" s="269" t="s">
        <v>113</v>
      </c>
      <c r="D2" s="270"/>
      <c r="E2" s="269" t="s">
        <v>193</v>
      </c>
    </row>
    <row r="3" spans="1:6" x14ac:dyDescent="0.25">
      <c r="A3" s="266" t="s">
        <v>3</v>
      </c>
      <c r="B3" s="168">
        <v>101</v>
      </c>
      <c r="C3" s="266">
        <v>1176</v>
      </c>
      <c r="D3" s="267">
        <v>370937</v>
      </c>
      <c r="E3" s="168"/>
    </row>
    <row r="4" spans="1:6" x14ac:dyDescent="0.25">
      <c r="A4" s="265" t="s">
        <v>4</v>
      </c>
      <c r="B4" s="168">
        <v>101</v>
      </c>
      <c r="C4" s="266">
        <v>1177</v>
      </c>
      <c r="D4" s="267">
        <v>0</v>
      </c>
      <c r="E4" s="168" t="s">
        <v>345</v>
      </c>
    </row>
    <row r="5" spans="1:6" x14ac:dyDescent="0.25">
      <c r="A5" s="265" t="s">
        <v>5</v>
      </c>
      <c r="B5" s="168">
        <v>101</v>
      </c>
      <c r="C5" s="266">
        <v>1190</v>
      </c>
      <c r="D5" s="267">
        <v>2000</v>
      </c>
      <c r="E5" s="168"/>
    </row>
    <row r="6" spans="1:6" x14ac:dyDescent="0.25">
      <c r="A6" s="265" t="s">
        <v>6</v>
      </c>
      <c r="B6" s="168">
        <v>102</v>
      </c>
      <c r="C6" s="266">
        <v>1001</v>
      </c>
      <c r="D6" s="267">
        <v>100</v>
      </c>
      <c r="E6" s="168"/>
      <c r="F6" s="261" t="s">
        <v>382</v>
      </c>
    </row>
    <row r="7" spans="1:6" x14ac:dyDescent="0.25">
      <c r="A7" s="265" t="s">
        <v>155</v>
      </c>
      <c r="B7" s="168"/>
      <c r="C7" s="266">
        <v>1007</v>
      </c>
      <c r="D7" s="267">
        <v>0</v>
      </c>
      <c r="E7" s="168" t="s">
        <v>324</v>
      </c>
      <c r="F7" s="83" t="s">
        <v>389</v>
      </c>
    </row>
    <row r="8" spans="1:6" x14ac:dyDescent="0.25">
      <c r="A8" s="265" t="s">
        <v>118</v>
      </c>
      <c r="B8" s="168"/>
      <c r="C8" s="266">
        <v>1077</v>
      </c>
      <c r="D8" s="267">
        <v>0</v>
      </c>
      <c r="E8" s="168"/>
      <c r="F8" s="83" t="s">
        <v>383</v>
      </c>
    </row>
    <row r="9" spans="1:6" x14ac:dyDescent="0.25">
      <c r="A9" s="265" t="s">
        <v>7</v>
      </c>
      <c r="B9" s="168">
        <v>204</v>
      </c>
      <c r="C9" s="266">
        <v>1003</v>
      </c>
      <c r="D9" s="267">
        <v>5000</v>
      </c>
      <c r="E9" s="168"/>
      <c r="F9" s="83" t="s">
        <v>384</v>
      </c>
    </row>
    <row r="10" spans="1:6" x14ac:dyDescent="0.25">
      <c r="A10" s="265" t="s">
        <v>8</v>
      </c>
      <c r="B10" s="168">
        <v>114</v>
      </c>
      <c r="C10" s="266">
        <v>1078</v>
      </c>
      <c r="D10" s="267">
        <v>2000</v>
      </c>
      <c r="E10" s="168"/>
      <c r="F10" s="83" t="s">
        <v>354</v>
      </c>
    </row>
    <row r="11" spans="1:6" x14ac:dyDescent="0.25">
      <c r="A11" s="265" t="s">
        <v>9</v>
      </c>
      <c r="B11" s="168">
        <v>201</v>
      </c>
      <c r="C11" s="266">
        <v>1080</v>
      </c>
      <c r="D11" s="267">
        <v>675</v>
      </c>
      <c r="E11" s="168"/>
      <c r="F11" s="83" t="s">
        <v>385</v>
      </c>
    </row>
    <row r="12" spans="1:6" x14ac:dyDescent="0.25">
      <c r="A12" s="265" t="s">
        <v>10</v>
      </c>
      <c r="B12" s="168">
        <v>202</v>
      </c>
      <c r="C12" s="266">
        <v>1080</v>
      </c>
      <c r="D12" s="267">
        <v>2345</v>
      </c>
      <c r="E12" s="168"/>
      <c r="F12" s="83" t="s">
        <v>402</v>
      </c>
    </row>
    <row r="13" spans="1:6" x14ac:dyDescent="0.25">
      <c r="A13" s="265" t="s">
        <v>11</v>
      </c>
      <c r="B13" s="168">
        <v>203</v>
      </c>
      <c r="C13" s="266">
        <v>1080</v>
      </c>
      <c r="D13" s="267">
        <v>1075</v>
      </c>
      <c r="E13" s="168"/>
      <c r="F13" s="83" t="s">
        <v>386</v>
      </c>
    </row>
    <row r="14" spans="1:6" x14ac:dyDescent="0.25">
      <c r="A14" s="265" t="s">
        <v>107</v>
      </c>
      <c r="B14" s="168" t="s">
        <v>165</v>
      </c>
      <c r="C14" s="266">
        <v>1085</v>
      </c>
      <c r="D14" s="267">
        <v>0</v>
      </c>
      <c r="E14" s="168"/>
      <c r="F14" s="83"/>
    </row>
    <row r="15" spans="1:6" x14ac:dyDescent="0.25">
      <c r="A15" s="265" t="s">
        <v>245</v>
      </c>
      <c r="B15" s="168"/>
      <c r="C15" s="268">
        <v>1004</v>
      </c>
      <c r="D15" s="267">
        <v>2000</v>
      </c>
      <c r="E15" s="168"/>
      <c r="F15" s="83" t="s">
        <v>387</v>
      </c>
    </row>
    <row r="16" spans="1:6" x14ac:dyDescent="0.25">
      <c r="A16" s="265" t="s">
        <v>371</v>
      </c>
      <c r="B16" s="168"/>
      <c r="C16" s="268"/>
      <c r="D16" s="267">
        <v>40000</v>
      </c>
      <c r="E16" s="168" t="s">
        <v>390</v>
      </c>
      <c r="F16" s="83" t="s">
        <v>388</v>
      </c>
    </row>
    <row r="17" spans="1:5" x14ac:dyDescent="0.25">
      <c r="A17" s="265" t="s">
        <v>399</v>
      </c>
      <c r="B17" s="168"/>
      <c r="C17" s="268"/>
      <c r="D17" s="267">
        <v>76500</v>
      </c>
      <c r="E17" s="168"/>
    </row>
    <row r="18" spans="1:5" x14ac:dyDescent="0.25">
      <c r="A18" s="266" t="s">
        <v>315</v>
      </c>
      <c r="B18" s="168"/>
      <c r="C18" s="268"/>
      <c r="D18" s="267">
        <v>72500</v>
      </c>
      <c r="E18" s="168"/>
    </row>
    <row r="19" spans="1:5" x14ac:dyDescent="0.25">
      <c r="A19" s="266" t="s">
        <v>192</v>
      </c>
      <c r="B19" s="168">
        <v>113</v>
      </c>
      <c r="C19" s="268">
        <v>1008</v>
      </c>
      <c r="D19" s="267">
        <v>0</v>
      </c>
      <c r="E19" s="168" t="s">
        <v>407</v>
      </c>
    </row>
    <row r="20" spans="1:5" x14ac:dyDescent="0.25">
      <c r="A20" s="271" t="s">
        <v>15</v>
      </c>
      <c r="B20" s="272">
        <v>100</v>
      </c>
      <c r="C20" s="271"/>
      <c r="D20" s="273"/>
      <c r="E20" s="272"/>
    </row>
    <row r="21" spans="1:5" x14ac:dyDescent="0.25">
      <c r="A21" s="265" t="s">
        <v>108</v>
      </c>
      <c r="B21" s="168"/>
      <c r="C21" s="266">
        <v>516</v>
      </c>
      <c r="D21" s="267">
        <v>109077</v>
      </c>
      <c r="E21" s="168" t="s">
        <v>320</v>
      </c>
    </row>
    <row r="22" spans="1:5" x14ac:dyDescent="0.25">
      <c r="A22" s="265" t="s">
        <v>16</v>
      </c>
      <c r="B22" s="168"/>
      <c r="C22" s="266">
        <v>515</v>
      </c>
      <c r="D22" s="267">
        <v>8497.5</v>
      </c>
      <c r="E22" s="168" t="s">
        <v>342</v>
      </c>
    </row>
    <row r="23" spans="1:5" x14ac:dyDescent="0.25">
      <c r="A23" s="265" t="s">
        <v>17</v>
      </c>
      <c r="B23" s="168">
        <v>100</v>
      </c>
      <c r="C23" s="275">
        <v>4010</v>
      </c>
      <c r="D23" s="267">
        <v>618</v>
      </c>
      <c r="E23" s="168"/>
    </row>
    <row r="24" spans="1:5" x14ac:dyDescent="0.25">
      <c r="A24" s="265" t="s">
        <v>18</v>
      </c>
      <c r="B24" s="168"/>
      <c r="C24" s="266">
        <v>517</v>
      </c>
      <c r="D24" s="267">
        <v>20179.244999999999</v>
      </c>
      <c r="E24" s="168"/>
    </row>
    <row r="25" spans="1:5" x14ac:dyDescent="0.25">
      <c r="A25" s="265" t="s">
        <v>400</v>
      </c>
      <c r="B25" s="168">
        <v>100</v>
      </c>
      <c r="C25" s="276"/>
      <c r="D25" s="267">
        <v>1750</v>
      </c>
      <c r="E25" s="168"/>
    </row>
    <row r="26" spans="1:5" x14ac:dyDescent="0.25">
      <c r="A26" s="280" t="s">
        <v>20</v>
      </c>
      <c r="B26" s="280">
        <v>101</v>
      </c>
      <c r="C26" s="281"/>
      <c r="D26" s="282"/>
      <c r="E26" s="281"/>
    </row>
    <row r="27" spans="1:5" x14ac:dyDescent="0.25">
      <c r="A27" s="265" t="s">
        <v>21</v>
      </c>
      <c r="B27" s="168">
        <v>101</v>
      </c>
      <c r="C27" s="266">
        <v>4009</v>
      </c>
      <c r="D27" s="267">
        <v>150</v>
      </c>
      <c r="E27" s="168"/>
    </row>
    <row r="28" spans="1:5" x14ac:dyDescent="0.25">
      <c r="A28" s="265" t="s">
        <v>22</v>
      </c>
      <c r="B28" s="168">
        <v>101</v>
      </c>
      <c r="C28" s="266">
        <v>4011</v>
      </c>
      <c r="D28" s="267">
        <v>250</v>
      </c>
      <c r="E28" s="168"/>
    </row>
    <row r="29" spans="1:5" x14ac:dyDescent="0.25">
      <c r="A29" s="265" t="s">
        <v>23</v>
      </c>
      <c r="B29" s="168">
        <v>101</v>
      </c>
      <c r="C29" s="266">
        <v>4020</v>
      </c>
      <c r="D29" s="267">
        <v>1000</v>
      </c>
      <c r="E29" s="168" t="s">
        <v>325</v>
      </c>
    </row>
    <row r="30" spans="1:5" x14ac:dyDescent="0.25">
      <c r="A30" s="265" t="s">
        <v>95</v>
      </c>
      <c r="B30" s="168">
        <v>101</v>
      </c>
      <c r="C30" s="266">
        <v>4021</v>
      </c>
      <c r="D30" s="267">
        <v>2000</v>
      </c>
      <c r="E30" s="168"/>
    </row>
    <row r="31" spans="1:5" x14ac:dyDescent="0.25">
      <c r="A31" s="265" t="s">
        <v>24</v>
      </c>
      <c r="B31" s="168">
        <v>101</v>
      </c>
      <c r="C31" s="266">
        <v>4022</v>
      </c>
      <c r="D31" s="267">
        <v>750</v>
      </c>
      <c r="E31" s="168"/>
    </row>
    <row r="32" spans="1:5" x14ac:dyDescent="0.25">
      <c r="A32" s="265" t="s">
        <v>25</v>
      </c>
      <c r="B32" s="168">
        <v>101</v>
      </c>
      <c r="C32" s="266">
        <v>4023</v>
      </c>
      <c r="D32" s="267">
        <v>4500</v>
      </c>
      <c r="E32" s="168" t="s">
        <v>138</v>
      </c>
    </row>
    <row r="33" spans="1:5" x14ac:dyDescent="0.25">
      <c r="A33" s="265" t="s">
        <v>26</v>
      </c>
      <c r="B33" s="168">
        <v>101</v>
      </c>
      <c r="C33" s="266">
        <v>4024</v>
      </c>
      <c r="D33" s="267">
        <v>5000</v>
      </c>
      <c r="E33" s="168" t="s">
        <v>403</v>
      </c>
    </row>
    <row r="34" spans="1:5" x14ac:dyDescent="0.25">
      <c r="A34" s="265" t="s">
        <v>27</v>
      </c>
      <c r="B34" s="168">
        <v>101</v>
      </c>
      <c r="C34" s="266">
        <v>4025</v>
      </c>
      <c r="D34" s="267">
        <v>3200</v>
      </c>
      <c r="E34" s="168"/>
    </row>
    <row r="35" spans="1:5" x14ac:dyDescent="0.25">
      <c r="A35" s="265" t="s">
        <v>28</v>
      </c>
      <c r="B35" s="168">
        <v>101</v>
      </c>
      <c r="C35" s="266">
        <v>4031</v>
      </c>
      <c r="D35" s="267">
        <v>250</v>
      </c>
      <c r="E35" s="168"/>
    </row>
    <row r="36" spans="1:5" x14ac:dyDescent="0.25">
      <c r="A36" s="265" t="s">
        <v>29</v>
      </c>
      <c r="B36" s="168">
        <v>101</v>
      </c>
      <c r="C36" s="266">
        <v>4032</v>
      </c>
      <c r="D36" s="267">
        <v>500</v>
      </c>
      <c r="E36" s="168"/>
    </row>
    <row r="37" spans="1:5" x14ac:dyDescent="0.25">
      <c r="A37" s="265" t="s">
        <v>30</v>
      </c>
      <c r="B37" s="168">
        <v>101</v>
      </c>
      <c r="C37" s="266">
        <v>4041</v>
      </c>
      <c r="D37" s="267">
        <v>0</v>
      </c>
      <c r="E37" s="168"/>
    </row>
    <row r="38" spans="1:5" x14ac:dyDescent="0.25">
      <c r="A38" s="265" t="s">
        <v>31</v>
      </c>
      <c r="B38" s="168">
        <v>101</v>
      </c>
      <c r="C38" s="266">
        <v>4043</v>
      </c>
      <c r="D38" s="267">
        <v>1000</v>
      </c>
      <c r="E38" s="168" t="s">
        <v>353</v>
      </c>
    </row>
    <row r="39" spans="1:5" x14ac:dyDescent="0.25">
      <c r="A39" s="265" t="s">
        <v>130</v>
      </c>
      <c r="B39" s="168">
        <v>101</v>
      </c>
      <c r="C39" s="266">
        <v>4055</v>
      </c>
      <c r="D39" s="267">
        <v>200</v>
      </c>
      <c r="E39" s="168"/>
    </row>
    <row r="40" spans="1:5" x14ac:dyDescent="0.25">
      <c r="A40" s="265" t="s">
        <v>32</v>
      </c>
      <c r="B40" s="168">
        <v>101</v>
      </c>
      <c r="C40" s="266">
        <v>4056</v>
      </c>
      <c r="D40" s="267">
        <v>2000</v>
      </c>
      <c r="E40" s="168" t="s">
        <v>321</v>
      </c>
    </row>
    <row r="41" spans="1:5" x14ac:dyDescent="0.25">
      <c r="A41" s="265" t="s">
        <v>137</v>
      </c>
      <c r="B41" s="168">
        <v>101</v>
      </c>
      <c r="C41" s="266">
        <v>4057</v>
      </c>
      <c r="D41" s="267">
        <v>1500</v>
      </c>
      <c r="E41" s="168" t="s">
        <v>327</v>
      </c>
    </row>
    <row r="42" spans="1:5" x14ac:dyDescent="0.25">
      <c r="A42" s="265" t="s">
        <v>33</v>
      </c>
      <c r="B42" s="168">
        <v>101</v>
      </c>
      <c r="C42" s="266">
        <v>4058</v>
      </c>
      <c r="D42" s="267">
        <v>1750</v>
      </c>
      <c r="E42" s="168"/>
    </row>
    <row r="43" spans="1:5" x14ac:dyDescent="0.25">
      <c r="A43" s="265" t="s">
        <v>85</v>
      </c>
      <c r="B43" s="168">
        <v>101</v>
      </c>
      <c r="C43" s="266">
        <v>4103</v>
      </c>
      <c r="D43" s="267">
        <v>6000</v>
      </c>
      <c r="E43" s="168"/>
    </row>
    <row r="44" spans="1:5" x14ac:dyDescent="0.25">
      <c r="A44" s="265" t="s">
        <v>317</v>
      </c>
      <c r="B44" s="168">
        <v>101</v>
      </c>
      <c r="C44" s="283"/>
      <c r="D44" s="267">
        <v>200</v>
      </c>
      <c r="E44" s="168" t="s">
        <v>318</v>
      </c>
    </row>
    <row r="45" spans="1:5" x14ac:dyDescent="0.25">
      <c r="A45" s="280" t="s">
        <v>39</v>
      </c>
      <c r="B45" s="280">
        <v>102</v>
      </c>
      <c r="D45" s="282"/>
      <c r="E45" s="281"/>
    </row>
    <row r="46" spans="1:5" x14ac:dyDescent="0.25">
      <c r="A46" s="265" t="s">
        <v>41</v>
      </c>
      <c r="B46" s="168">
        <v>102</v>
      </c>
      <c r="C46" s="266">
        <v>4014</v>
      </c>
      <c r="D46" s="267">
        <v>3000</v>
      </c>
      <c r="E46" s="168"/>
    </row>
    <row r="47" spans="1:5" x14ac:dyDescent="0.25">
      <c r="A47" s="265" t="s">
        <v>42</v>
      </c>
      <c r="B47" s="168">
        <v>102</v>
      </c>
      <c r="C47" s="266">
        <v>4028</v>
      </c>
      <c r="D47" s="267">
        <v>3500</v>
      </c>
      <c r="E47" s="168"/>
    </row>
    <row r="48" spans="1:5" x14ac:dyDescent="0.25">
      <c r="A48" s="266" t="s">
        <v>43</v>
      </c>
      <c r="B48" s="168">
        <v>102</v>
      </c>
      <c r="C48" s="266">
        <v>4030</v>
      </c>
      <c r="D48" s="267">
        <v>500</v>
      </c>
      <c r="E48" s="168"/>
    </row>
    <row r="49" spans="1:5" x14ac:dyDescent="0.25">
      <c r="A49" s="265" t="s">
        <v>44</v>
      </c>
      <c r="B49" s="168">
        <v>102</v>
      </c>
      <c r="C49" s="266">
        <v>4036</v>
      </c>
      <c r="D49" s="267">
        <v>200</v>
      </c>
      <c r="E49" s="168"/>
    </row>
    <row r="50" spans="1:5" x14ac:dyDescent="0.25">
      <c r="A50" s="265" t="s">
        <v>45</v>
      </c>
      <c r="B50" s="168">
        <v>102</v>
      </c>
      <c r="C50" s="266">
        <v>4036</v>
      </c>
      <c r="D50" s="267">
        <v>2000</v>
      </c>
      <c r="E50" s="168"/>
    </row>
    <row r="51" spans="1:5" x14ac:dyDescent="0.25">
      <c r="A51" s="265" t="s">
        <v>161</v>
      </c>
      <c r="B51" s="168">
        <v>102</v>
      </c>
      <c r="C51" s="266">
        <v>4036</v>
      </c>
      <c r="D51" s="267">
        <v>1500</v>
      </c>
      <c r="E51" s="168" t="s">
        <v>323</v>
      </c>
    </row>
    <row r="52" spans="1:5" x14ac:dyDescent="0.25">
      <c r="A52" s="265" t="s">
        <v>82</v>
      </c>
      <c r="B52" s="168">
        <v>102</v>
      </c>
      <c r="C52" s="266">
        <v>4018</v>
      </c>
      <c r="D52" s="267">
        <v>1000</v>
      </c>
      <c r="E52" s="168"/>
    </row>
    <row r="53" spans="1:5" x14ac:dyDescent="0.25">
      <c r="A53" s="265" t="s">
        <v>46</v>
      </c>
      <c r="B53" s="168">
        <v>102</v>
      </c>
      <c r="C53" s="266">
        <v>4135</v>
      </c>
      <c r="D53" s="267">
        <v>250</v>
      </c>
      <c r="E53" s="168"/>
    </row>
    <row r="54" spans="1:5" ht="19.149999999999999" customHeight="1" x14ac:dyDescent="0.25">
      <c r="A54" s="284" t="s">
        <v>47</v>
      </c>
      <c r="B54" s="280">
        <v>103</v>
      </c>
      <c r="C54" s="278"/>
      <c r="D54" s="282"/>
      <c r="E54" s="281"/>
    </row>
    <row r="55" spans="1:5" x14ac:dyDescent="0.25">
      <c r="A55" s="265" t="s">
        <v>216</v>
      </c>
      <c r="B55" s="168">
        <v>103</v>
      </c>
      <c r="C55" s="266">
        <v>4037</v>
      </c>
      <c r="D55" s="267">
        <v>14500</v>
      </c>
      <c r="E55" s="168"/>
    </row>
    <row r="56" spans="1:5" x14ac:dyDescent="0.25">
      <c r="A56" s="266" t="s">
        <v>262</v>
      </c>
      <c r="B56" s="168">
        <v>103</v>
      </c>
      <c r="C56" s="266">
        <v>4144</v>
      </c>
      <c r="D56" s="267">
        <v>500</v>
      </c>
      <c r="E56" s="168" t="s">
        <v>352</v>
      </c>
    </row>
    <row r="57" spans="1:5" x14ac:dyDescent="0.25">
      <c r="A57" s="265" t="s">
        <v>49</v>
      </c>
      <c r="B57" s="168">
        <v>103</v>
      </c>
      <c r="C57" s="266">
        <v>4037</v>
      </c>
      <c r="D57" s="267">
        <v>250</v>
      </c>
      <c r="E57" s="168"/>
    </row>
    <row r="58" spans="1:5" x14ac:dyDescent="0.25">
      <c r="A58" s="266" t="s">
        <v>50</v>
      </c>
      <c r="B58" s="168">
        <v>103</v>
      </c>
      <c r="C58" s="266">
        <v>4037</v>
      </c>
      <c r="D58" s="267">
        <v>0</v>
      </c>
      <c r="E58" s="168" t="s">
        <v>408</v>
      </c>
    </row>
    <row r="59" spans="1:5" x14ac:dyDescent="0.25">
      <c r="A59" s="265" t="s">
        <v>51</v>
      </c>
      <c r="B59" s="168">
        <v>103</v>
      </c>
      <c r="C59" s="266">
        <v>4037</v>
      </c>
      <c r="D59" s="267">
        <v>4000</v>
      </c>
      <c r="E59" s="168" t="s">
        <v>332</v>
      </c>
    </row>
    <row r="60" spans="1:5" x14ac:dyDescent="0.25">
      <c r="A60" s="265" t="s">
        <v>116</v>
      </c>
      <c r="B60" s="168">
        <v>103</v>
      </c>
      <c r="C60" s="266">
        <v>4035</v>
      </c>
      <c r="D60" s="267">
        <v>2500</v>
      </c>
      <c r="E60" s="168" t="s">
        <v>356</v>
      </c>
    </row>
    <row r="61" spans="1:5" x14ac:dyDescent="0.25">
      <c r="A61" s="265" t="s">
        <v>217</v>
      </c>
      <c r="B61" s="168">
        <v>103</v>
      </c>
      <c r="C61" s="268">
        <v>4037</v>
      </c>
      <c r="D61" s="267">
        <v>5800</v>
      </c>
      <c r="E61" s="168"/>
    </row>
    <row r="62" spans="1:5" x14ac:dyDescent="0.25">
      <c r="A62" s="265" t="s">
        <v>238</v>
      </c>
      <c r="B62" s="168">
        <v>103</v>
      </c>
      <c r="C62" s="268">
        <v>4128</v>
      </c>
      <c r="D62" s="267">
        <v>6000</v>
      </c>
      <c r="E62" s="168" t="s">
        <v>331</v>
      </c>
    </row>
    <row r="63" spans="1:5" x14ac:dyDescent="0.25">
      <c r="A63" s="277" t="s">
        <v>35</v>
      </c>
      <c r="B63" s="277">
        <v>104</v>
      </c>
      <c r="C63" s="278"/>
      <c r="D63" s="279"/>
      <c r="E63" s="278"/>
    </row>
    <row r="64" spans="1:5" x14ac:dyDescent="0.25">
      <c r="A64" s="265" t="s">
        <v>36</v>
      </c>
      <c r="B64" s="168">
        <v>104</v>
      </c>
      <c r="C64" s="266">
        <v>4029</v>
      </c>
      <c r="D64" s="267">
        <v>6000</v>
      </c>
      <c r="E64" s="168"/>
    </row>
    <row r="65" spans="1:5" x14ac:dyDescent="0.25">
      <c r="A65" s="265" t="s">
        <v>102</v>
      </c>
      <c r="B65" s="168">
        <v>104</v>
      </c>
      <c r="C65" s="266">
        <v>4033</v>
      </c>
      <c r="D65" s="267">
        <v>750</v>
      </c>
      <c r="E65" s="168"/>
    </row>
    <row r="66" spans="1:5" x14ac:dyDescent="0.25">
      <c r="A66" s="265" t="s">
        <v>162</v>
      </c>
      <c r="B66" s="168">
        <v>104</v>
      </c>
      <c r="C66" s="266">
        <v>4044</v>
      </c>
      <c r="D66" s="267">
        <v>400</v>
      </c>
      <c r="E66" s="168"/>
    </row>
    <row r="67" spans="1:5" x14ac:dyDescent="0.25">
      <c r="A67" s="265" t="s">
        <v>37</v>
      </c>
      <c r="B67" s="168">
        <v>104</v>
      </c>
      <c r="C67" s="266">
        <v>4072</v>
      </c>
      <c r="D67" s="267">
        <v>2500</v>
      </c>
      <c r="E67" s="168"/>
    </row>
    <row r="68" spans="1:5" x14ac:dyDescent="0.25">
      <c r="A68" s="265" t="s">
        <v>38</v>
      </c>
      <c r="B68" s="168">
        <v>104</v>
      </c>
      <c r="C68" s="266">
        <v>4136</v>
      </c>
      <c r="D68" s="267">
        <v>25</v>
      </c>
      <c r="E68" s="168"/>
    </row>
    <row r="69" spans="1:5" x14ac:dyDescent="0.25">
      <c r="A69" s="280" t="s">
        <v>54</v>
      </c>
      <c r="B69" s="280">
        <v>106</v>
      </c>
      <c r="C69" s="281"/>
      <c r="D69" s="282"/>
      <c r="E69" s="281"/>
    </row>
    <row r="70" spans="1:5" x14ac:dyDescent="0.25">
      <c r="A70" s="265" t="s">
        <v>55</v>
      </c>
      <c r="B70" s="168">
        <v>106</v>
      </c>
      <c r="C70" s="266">
        <v>4053</v>
      </c>
      <c r="D70" s="267">
        <v>2140</v>
      </c>
      <c r="E70" s="168"/>
    </row>
    <row r="71" spans="1:5" x14ac:dyDescent="0.25">
      <c r="A71" s="265" t="s">
        <v>372</v>
      </c>
      <c r="B71" s="168">
        <v>106</v>
      </c>
      <c r="C71" s="266">
        <v>4053</v>
      </c>
      <c r="D71" s="267">
        <v>7500</v>
      </c>
      <c r="E71" s="168"/>
    </row>
    <row r="72" spans="1:5" x14ac:dyDescent="0.25">
      <c r="A72" s="265" t="s">
        <v>140</v>
      </c>
      <c r="B72" s="168">
        <v>106</v>
      </c>
      <c r="C72" s="266">
        <v>4053</v>
      </c>
      <c r="D72" s="267">
        <v>8000</v>
      </c>
      <c r="E72" s="168"/>
    </row>
    <row r="73" spans="1:5" x14ac:dyDescent="0.25">
      <c r="A73" s="265" t="s">
        <v>56</v>
      </c>
      <c r="B73" s="168">
        <v>106</v>
      </c>
      <c r="C73" s="266">
        <v>4054</v>
      </c>
      <c r="D73" s="267">
        <v>11295</v>
      </c>
      <c r="E73" s="168"/>
    </row>
    <row r="74" spans="1:5" x14ac:dyDescent="0.25">
      <c r="A74" s="265" t="s">
        <v>54</v>
      </c>
      <c r="B74" s="168">
        <v>106</v>
      </c>
      <c r="C74" s="266">
        <v>4120</v>
      </c>
      <c r="D74" s="267">
        <v>500</v>
      </c>
      <c r="E74" s="168"/>
    </row>
    <row r="75" spans="1:5" x14ac:dyDescent="0.25">
      <c r="A75" s="285" t="s">
        <v>110</v>
      </c>
      <c r="B75" s="168">
        <v>106</v>
      </c>
      <c r="C75" s="268">
        <v>4128</v>
      </c>
      <c r="D75" s="267">
        <v>10000</v>
      </c>
      <c r="E75" s="168" t="s">
        <v>409</v>
      </c>
    </row>
    <row r="76" spans="1:5" x14ac:dyDescent="0.25">
      <c r="A76" s="280" t="s">
        <v>58</v>
      </c>
      <c r="B76" s="280">
        <v>114</v>
      </c>
      <c r="C76" s="281"/>
      <c r="D76" s="282"/>
      <c r="E76" s="281"/>
    </row>
    <row r="77" spans="1:5" x14ac:dyDescent="0.25">
      <c r="A77" s="265" t="s">
        <v>59</v>
      </c>
      <c r="B77" s="168">
        <v>114</v>
      </c>
      <c r="C77" s="266">
        <v>4068</v>
      </c>
      <c r="D77" s="267">
        <v>850</v>
      </c>
      <c r="E77" s="168"/>
    </row>
    <row r="78" spans="1:5" x14ac:dyDescent="0.25">
      <c r="A78" s="265" t="s">
        <v>60</v>
      </c>
      <c r="B78" s="168">
        <v>114</v>
      </c>
      <c r="C78" s="266">
        <v>4070</v>
      </c>
      <c r="D78" s="267">
        <v>500</v>
      </c>
      <c r="E78" s="168"/>
    </row>
    <row r="79" spans="1:5" x14ac:dyDescent="0.25">
      <c r="A79" s="265" t="s">
        <v>77</v>
      </c>
      <c r="B79" s="168">
        <v>114</v>
      </c>
      <c r="C79" s="266">
        <v>4049</v>
      </c>
      <c r="D79" s="267">
        <v>1500</v>
      </c>
      <c r="E79" s="168"/>
    </row>
    <row r="80" spans="1:5" x14ac:dyDescent="0.25">
      <c r="A80" s="265" t="s">
        <v>72</v>
      </c>
      <c r="B80" s="168">
        <v>114</v>
      </c>
      <c r="C80" s="266">
        <v>4076</v>
      </c>
      <c r="D80" s="267">
        <v>2500</v>
      </c>
      <c r="E80" s="168" t="s">
        <v>410</v>
      </c>
    </row>
    <row r="81" spans="1:5" x14ac:dyDescent="0.25">
      <c r="A81" s="265" t="s">
        <v>73</v>
      </c>
      <c r="B81" s="168">
        <v>114</v>
      </c>
      <c r="C81" s="266">
        <v>4108</v>
      </c>
      <c r="D81" s="267">
        <v>0</v>
      </c>
      <c r="E81" s="168"/>
    </row>
    <row r="82" spans="1:5" x14ac:dyDescent="0.25">
      <c r="A82" s="265" t="s">
        <v>115</v>
      </c>
      <c r="B82" s="168">
        <v>114</v>
      </c>
      <c r="C82" s="266">
        <v>4109</v>
      </c>
      <c r="D82" s="267">
        <v>1500</v>
      </c>
      <c r="E82" s="168"/>
    </row>
    <row r="83" spans="1:5" x14ac:dyDescent="0.25">
      <c r="A83" s="265" t="s">
        <v>62</v>
      </c>
      <c r="B83" s="168">
        <v>114</v>
      </c>
      <c r="C83" s="266">
        <v>4105</v>
      </c>
      <c r="D83" s="267">
        <v>3000</v>
      </c>
      <c r="E83" s="168"/>
    </row>
    <row r="84" spans="1:5" x14ac:dyDescent="0.25">
      <c r="A84" s="286" t="s">
        <v>212</v>
      </c>
      <c r="B84" s="168">
        <v>114</v>
      </c>
      <c r="C84" s="266">
        <v>4105</v>
      </c>
      <c r="D84" s="267">
        <v>26500</v>
      </c>
      <c r="E84" s="168"/>
    </row>
    <row r="85" spans="1:5" x14ac:dyDescent="0.25">
      <c r="A85" s="286" t="s">
        <v>93</v>
      </c>
      <c r="B85" s="168">
        <v>114</v>
      </c>
      <c r="C85" s="168">
        <v>4123</v>
      </c>
      <c r="D85" s="267">
        <v>17500</v>
      </c>
      <c r="E85" s="168"/>
    </row>
    <row r="86" spans="1:5" x14ac:dyDescent="0.25">
      <c r="A86" s="280" t="s">
        <v>64</v>
      </c>
      <c r="B86" s="280">
        <v>201</v>
      </c>
      <c r="C86" s="281"/>
      <c r="D86" s="282"/>
      <c r="E86" s="281"/>
    </row>
    <row r="87" spans="1:5" x14ac:dyDescent="0.25">
      <c r="A87" s="266" t="s">
        <v>43</v>
      </c>
      <c r="B87" s="168">
        <v>201</v>
      </c>
      <c r="C87" s="266">
        <v>4030</v>
      </c>
      <c r="D87" s="267">
        <v>400</v>
      </c>
      <c r="E87" s="168"/>
    </row>
    <row r="88" spans="1:5" x14ac:dyDescent="0.25">
      <c r="A88" s="265" t="s">
        <v>53</v>
      </c>
      <c r="B88" s="168">
        <v>201</v>
      </c>
      <c r="C88" s="266">
        <v>4037</v>
      </c>
      <c r="D88" s="267">
        <v>750</v>
      </c>
      <c r="E88" s="168"/>
    </row>
    <row r="89" spans="1:5" x14ac:dyDescent="0.25">
      <c r="A89" s="280" t="s">
        <v>65</v>
      </c>
      <c r="B89" s="280">
        <v>202</v>
      </c>
      <c r="C89" s="281"/>
      <c r="D89" s="282"/>
      <c r="E89" s="281"/>
    </row>
    <row r="90" spans="1:5" x14ac:dyDescent="0.25">
      <c r="A90" s="266" t="s">
        <v>43</v>
      </c>
      <c r="B90" s="168">
        <v>202</v>
      </c>
      <c r="C90" s="266">
        <v>4030</v>
      </c>
      <c r="D90" s="267">
        <v>500</v>
      </c>
      <c r="E90" s="168"/>
    </row>
    <row r="91" spans="1:5" x14ac:dyDescent="0.25">
      <c r="A91" s="265" t="s">
        <v>53</v>
      </c>
      <c r="B91" s="168">
        <v>202</v>
      </c>
      <c r="C91" s="266">
        <v>4037</v>
      </c>
      <c r="D91" s="267">
        <v>750</v>
      </c>
      <c r="E91" s="168"/>
    </row>
    <row r="92" spans="1:5" x14ac:dyDescent="0.25">
      <c r="A92" s="280" t="s">
        <v>66</v>
      </c>
      <c r="B92" s="280">
        <v>203</v>
      </c>
      <c r="C92" s="281"/>
      <c r="D92" s="282"/>
      <c r="E92" s="281"/>
    </row>
    <row r="93" spans="1:5" x14ac:dyDescent="0.25">
      <c r="A93" s="266" t="s">
        <v>43</v>
      </c>
      <c r="B93" s="168">
        <v>203</v>
      </c>
      <c r="C93" s="266">
        <v>4030</v>
      </c>
      <c r="D93" s="267">
        <v>400</v>
      </c>
      <c r="E93" s="168"/>
    </row>
    <row r="94" spans="1:5" x14ac:dyDescent="0.25">
      <c r="A94" s="265" t="s">
        <v>53</v>
      </c>
      <c r="B94" s="168">
        <v>203</v>
      </c>
      <c r="C94" s="266">
        <v>4037</v>
      </c>
      <c r="D94" s="267">
        <v>750</v>
      </c>
      <c r="E94" s="168"/>
    </row>
    <row r="95" spans="1:5" x14ac:dyDescent="0.25">
      <c r="A95" s="280" t="s">
        <v>52</v>
      </c>
      <c r="B95" s="280">
        <v>204</v>
      </c>
      <c r="C95" s="281"/>
      <c r="D95" s="282"/>
      <c r="E95" s="281"/>
    </row>
    <row r="96" spans="1:5" x14ac:dyDescent="0.25">
      <c r="A96" s="265" t="s">
        <v>94</v>
      </c>
      <c r="B96" s="168"/>
      <c r="C96" s="266">
        <v>4037</v>
      </c>
      <c r="D96" s="267">
        <v>10750</v>
      </c>
      <c r="E96" s="168" t="s">
        <v>374</v>
      </c>
    </row>
    <row r="97" spans="1:5" x14ac:dyDescent="0.25">
      <c r="A97" s="280" t="s">
        <v>69</v>
      </c>
      <c r="B97" s="280">
        <v>109</v>
      </c>
      <c r="C97" s="281"/>
      <c r="D97" s="282"/>
      <c r="E97" s="281"/>
    </row>
    <row r="98" spans="1:5" s="29" customFormat="1" x14ac:dyDescent="0.25">
      <c r="A98" s="265" t="s">
        <v>86</v>
      </c>
      <c r="B98" s="168">
        <v>109</v>
      </c>
      <c r="C98" s="266">
        <v>4060</v>
      </c>
      <c r="D98" s="287">
        <v>12500</v>
      </c>
      <c r="E98" s="4"/>
    </row>
    <row r="99" spans="1:5" s="29" customFormat="1" x14ac:dyDescent="0.25">
      <c r="A99" s="265" t="s">
        <v>87</v>
      </c>
      <c r="B99" s="168">
        <v>109</v>
      </c>
      <c r="C99" s="266">
        <v>4060</v>
      </c>
      <c r="D99" s="267">
        <v>5000</v>
      </c>
      <c r="E99" s="4"/>
    </row>
    <row r="100" spans="1:5" x14ac:dyDescent="0.25">
      <c r="A100" s="266" t="s">
        <v>125</v>
      </c>
      <c r="B100" s="168">
        <v>109</v>
      </c>
      <c r="C100" s="266">
        <v>4063</v>
      </c>
      <c r="D100" s="267">
        <v>5000</v>
      </c>
      <c r="E100" s="168"/>
    </row>
    <row r="101" spans="1:5" x14ac:dyDescent="0.25">
      <c r="A101" s="265" t="s">
        <v>70</v>
      </c>
      <c r="B101" s="168">
        <v>109</v>
      </c>
      <c r="C101" s="266">
        <v>4061</v>
      </c>
      <c r="D101" s="267">
        <v>10000</v>
      </c>
      <c r="E101" s="168" t="s">
        <v>411</v>
      </c>
    </row>
    <row r="102" spans="1:5" x14ac:dyDescent="0.25">
      <c r="A102" s="265" t="s">
        <v>136</v>
      </c>
      <c r="B102" s="168">
        <v>109</v>
      </c>
      <c r="C102" s="266">
        <v>4064</v>
      </c>
      <c r="D102" s="267">
        <v>10000</v>
      </c>
      <c r="E102" s="168" t="s">
        <v>411</v>
      </c>
    </row>
    <row r="103" spans="1:5" x14ac:dyDescent="0.25">
      <c r="A103" s="280" t="s">
        <v>71</v>
      </c>
      <c r="B103" s="280">
        <v>113</v>
      </c>
      <c r="C103" s="281"/>
      <c r="D103" s="282"/>
      <c r="E103" s="281"/>
    </row>
    <row r="104" spans="1:5" s="263" customFormat="1" x14ac:dyDescent="0.25">
      <c r="A104" s="265" t="s">
        <v>173</v>
      </c>
      <c r="B104" s="265">
        <v>113</v>
      </c>
      <c r="C104" s="286">
        <v>4146</v>
      </c>
      <c r="D104" s="288">
        <v>0</v>
      </c>
      <c r="E104" s="286" t="s">
        <v>412</v>
      </c>
    </row>
    <row r="105" spans="1:5" s="263" customFormat="1" x14ac:dyDescent="0.25">
      <c r="A105" s="265" t="s">
        <v>277</v>
      </c>
      <c r="B105" s="265">
        <v>113</v>
      </c>
      <c r="C105" s="286">
        <v>4051</v>
      </c>
      <c r="D105" s="288">
        <v>0</v>
      </c>
      <c r="E105" s="286" t="s">
        <v>413</v>
      </c>
    </row>
    <row r="106" spans="1:5" x14ac:dyDescent="0.25">
      <c r="A106" s="266" t="s">
        <v>346</v>
      </c>
      <c r="B106" s="168">
        <v>113</v>
      </c>
      <c r="C106" s="274" t="s">
        <v>357</v>
      </c>
      <c r="D106" s="267">
        <v>500</v>
      </c>
      <c r="E106" s="168" t="s">
        <v>358</v>
      </c>
    </row>
    <row r="107" spans="1:5" x14ac:dyDescent="0.25">
      <c r="A107" s="266" t="s">
        <v>401</v>
      </c>
      <c r="B107" s="168">
        <v>113</v>
      </c>
      <c r="C107" s="274"/>
      <c r="D107" s="267">
        <v>2000</v>
      </c>
      <c r="E107" s="168"/>
    </row>
    <row r="108" spans="1:5" x14ac:dyDescent="0.25">
      <c r="A108" s="266" t="s">
        <v>75</v>
      </c>
      <c r="B108" s="168">
        <v>113</v>
      </c>
      <c r="C108" s="266"/>
      <c r="D108" s="267">
        <v>3000</v>
      </c>
      <c r="E108" s="168" t="s">
        <v>310</v>
      </c>
    </row>
    <row r="109" spans="1:5" x14ac:dyDescent="0.25">
      <c r="A109" s="266" t="s">
        <v>343</v>
      </c>
      <c r="B109" s="168">
        <v>113</v>
      </c>
      <c r="C109" s="274" t="s">
        <v>359</v>
      </c>
      <c r="D109" s="267">
        <v>10000</v>
      </c>
      <c r="E109" s="168" t="s">
        <v>355</v>
      </c>
    </row>
    <row r="110" spans="1:5" x14ac:dyDescent="0.25">
      <c r="A110" s="266" t="s">
        <v>351</v>
      </c>
      <c r="B110" s="168">
        <v>113</v>
      </c>
      <c r="C110" s="266"/>
      <c r="D110" s="267">
        <v>5500</v>
      </c>
      <c r="E110" s="168" t="s">
        <v>360</v>
      </c>
    </row>
    <row r="111" spans="1:5" x14ac:dyDescent="0.25">
      <c r="A111" s="266" t="s">
        <v>349</v>
      </c>
      <c r="B111" s="168">
        <v>113</v>
      </c>
      <c r="C111" s="266"/>
      <c r="D111" s="267">
        <v>5000</v>
      </c>
      <c r="E111" s="168"/>
    </row>
    <row r="112" spans="1:5" x14ac:dyDescent="0.25">
      <c r="A112" s="266" t="s">
        <v>347</v>
      </c>
      <c r="B112" s="168">
        <v>113</v>
      </c>
      <c r="C112" s="266"/>
      <c r="D112" s="267">
        <v>7000</v>
      </c>
      <c r="E112" s="168" t="s">
        <v>373</v>
      </c>
    </row>
    <row r="113" spans="1:5" x14ac:dyDescent="0.25">
      <c r="A113" s="266" t="s">
        <v>350</v>
      </c>
      <c r="B113" s="168">
        <v>113</v>
      </c>
      <c r="C113" s="266"/>
      <c r="D113" s="267">
        <v>2000</v>
      </c>
      <c r="E113" s="168"/>
    </row>
    <row r="114" spans="1:5" x14ac:dyDescent="0.25">
      <c r="A114" s="266" t="s">
        <v>361</v>
      </c>
      <c r="B114" s="168">
        <v>113</v>
      </c>
      <c r="C114" s="266"/>
      <c r="D114" s="267">
        <v>7500</v>
      </c>
      <c r="E114" s="168"/>
    </row>
    <row r="115" spans="1:5" x14ac:dyDescent="0.25">
      <c r="A115" s="266" t="s">
        <v>364</v>
      </c>
      <c r="B115" s="168">
        <v>113</v>
      </c>
      <c r="C115" s="266"/>
      <c r="D115" s="267">
        <v>155000</v>
      </c>
      <c r="E115" s="168"/>
    </row>
    <row r="116" spans="1:5" x14ac:dyDescent="0.25">
      <c r="A116" s="266" t="s">
        <v>380</v>
      </c>
      <c r="B116" s="168">
        <v>113</v>
      </c>
      <c r="C116" s="4" t="s">
        <v>379</v>
      </c>
      <c r="D116" s="267">
        <v>7500</v>
      </c>
      <c r="E116" s="168"/>
    </row>
    <row r="117" spans="1:5" x14ac:dyDescent="0.25">
      <c r="E117" s="5"/>
    </row>
    <row r="118" spans="1:5" x14ac:dyDescent="0.25">
      <c r="A118" s="20" t="s">
        <v>362</v>
      </c>
      <c r="C118" s="29" t="s">
        <v>376</v>
      </c>
    </row>
    <row r="119" spans="1:5" x14ac:dyDescent="0.25">
      <c r="A119" s="20" t="s">
        <v>378</v>
      </c>
    </row>
    <row r="120" spans="1:5" x14ac:dyDescent="0.25">
      <c r="A120" s="20" t="s">
        <v>363</v>
      </c>
    </row>
    <row r="123" spans="1:5" x14ac:dyDescent="0.25">
      <c r="A123" s="20" t="s">
        <v>377</v>
      </c>
      <c r="C123" s="262" t="s">
        <v>330</v>
      </c>
    </row>
    <row r="124" spans="1:5" x14ac:dyDescent="0.25">
      <c r="A124" s="20" t="s">
        <v>366</v>
      </c>
    </row>
    <row r="125" spans="1:5" x14ac:dyDescent="0.25">
      <c r="A125" s="20" t="s">
        <v>367</v>
      </c>
    </row>
    <row r="126" spans="1:5" x14ac:dyDescent="0.25">
      <c r="A126" s="20" t="s">
        <v>368</v>
      </c>
    </row>
    <row r="127" spans="1:5" x14ac:dyDescent="0.25">
      <c r="A127" s="20" t="s">
        <v>369</v>
      </c>
    </row>
    <row r="128" spans="1:5" x14ac:dyDescent="0.25">
      <c r="A128" s="20" t="s">
        <v>370</v>
      </c>
    </row>
    <row r="129" spans="1:1" x14ac:dyDescent="0.25">
      <c r="A129" s="20" t="s">
        <v>404</v>
      </c>
    </row>
    <row r="131" spans="1:1" x14ac:dyDescent="0.25">
      <c r="A131" s="20" t="s">
        <v>394</v>
      </c>
    </row>
  </sheetData>
  <mergeCells count="1">
    <mergeCell ref="A1:E1"/>
  </mergeCells>
  <pageMargins left="0.7" right="0.7" top="0.75" bottom="0.75" header="0.3" footer="0.3"/>
  <pageSetup paperSize="9" scale="4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2F80-F2BA-400D-8AB4-6CB055202927}">
  <dimension ref="A1:E7"/>
  <sheetViews>
    <sheetView tabSelected="1" workbookViewId="0">
      <selection activeCell="E7" sqref="E7"/>
    </sheetView>
  </sheetViews>
  <sheetFormatPr defaultColWidth="9.140625" defaultRowHeight="15" x14ac:dyDescent="0.25"/>
  <cols>
    <col min="1" max="2" width="9.140625" style="250"/>
    <col min="3" max="3" width="12.42578125" style="250" bestFit="1" customWidth="1"/>
    <col min="4" max="4" width="12.140625" style="250" bestFit="1" customWidth="1"/>
    <col min="5" max="16384" width="9.140625" style="250"/>
  </cols>
  <sheetData>
    <row r="1" spans="1:5" x14ac:dyDescent="0.25">
      <c r="A1" s="251" t="s">
        <v>395</v>
      </c>
    </row>
    <row r="2" spans="1:5" s="251" customFormat="1" x14ac:dyDescent="0.25">
      <c r="B2" s="251" t="s">
        <v>396</v>
      </c>
      <c r="C2" s="251" t="s">
        <v>395</v>
      </c>
      <c r="D2" s="251" t="s">
        <v>397</v>
      </c>
      <c r="E2" s="251" t="s">
        <v>398</v>
      </c>
    </row>
    <row r="3" spans="1:5" x14ac:dyDescent="0.25">
      <c r="A3" s="250" t="s">
        <v>260</v>
      </c>
      <c r="B3" s="250">
        <v>7688</v>
      </c>
      <c r="C3" s="252">
        <v>366932</v>
      </c>
      <c r="D3" s="252">
        <f>C3/B3</f>
        <v>47.727887617065555</v>
      </c>
    </row>
    <row r="4" spans="1:5" x14ac:dyDescent="0.25">
      <c r="A4" s="250" t="s">
        <v>375</v>
      </c>
      <c r="B4" s="250">
        <v>7744</v>
      </c>
      <c r="C4" s="252">
        <v>370937</v>
      </c>
      <c r="D4" s="252">
        <f>C4/B4</f>
        <v>47.899922520661157</v>
      </c>
      <c r="E4" s="250">
        <f>SUM((C4-C3)/C3)*100</f>
        <v>1.0914828905628291</v>
      </c>
    </row>
    <row r="5" spans="1:5" ht="15.75" thickBot="1" x14ac:dyDescent="0.3"/>
    <row r="6" spans="1:5" ht="21.75" thickBot="1" x14ac:dyDescent="0.3">
      <c r="C6" s="195">
        <v>404376.5</v>
      </c>
    </row>
    <row r="7" spans="1:5" ht="21.75" thickBot="1" x14ac:dyDescent="0.3">
      <c r="C7" s="195">
        <v>575131.745</v>
      </c>
      <c r="E7" s="250">
        <f>SUM((C7-C6)/C6)*100</f>
        <v>42.226797303997635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DCE2-A945-4330-A887-C42C23F0DBDF}">
  <dimension ref="A1:S171"/>
  <sheetViews>
    <sheetView zoomScale="70" zoomScaleNormal="70" workbookViewId="0">
      <selection sqref="A1:XFD1048576"/>
    </sheetView>
  </sheetViews>
  <sheetFormatPr defaultRowHeight="15" x14ac:dyDescent="0.25"/>
  <cols>
    <col min="1" max="1" width="16.42578125" customWidth="1"/>
    <col min="2" max="2" width="63.140625" bestFit="1" customWidth="1"/>
    <col min="3" max="3" width="18.85546875" bestFit="1" customWidth="1"/>
    <col min="4" max="4" width="43.42578125" bestFit="1" customWidth="1"/>
    <col min="5" max="10" width="16.42578125" customWidth="1"/>
    <col min="11" max="11" width="11.28515625" bestFit="1" customWidth="1"/>
    <col min="12" max="12" width="198.28515625" bestFit="1" customWidth="1"/>
  </cols>
  <sheetData>
    <row r="1" spans="1:19" ht="21" x14ac:dyDescent="0.25">
      <c r="A1" s="2"/>
      <c r="B1" s="289" t="s">
        <v>301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53"/>
      <c r="N1" s="146"/>
      <c r="O1" s="145"/>
      <c r="P1" s="145"/>
      <c r="Q1" s="156"/>
      <c r="R1" s="2"/>
      <c r="S1" s="2"/>
    </row>
    <row r="2" spans="1:19" ht="21.75" thickBot="1" x14ac:dyDescent="0.3">
      <c r="A2" s="2"/>
      <c r="B2" s="2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.75" thickBot="1" x14ac:dyDescent="0.3">
      <c r="A3" s="2"/>
      <c r="B3" s="2"/>
      <c r="C3" s="290" t="s">
        <v>302</v>
      </c>
      <c r="D3" s="291"/>
      <c r="E3" s="292" t="s">
        <v>303</v>
      </c>
      <c r="F3" s="293"/>
      <c r="G3" s="293"/>
      <c r="H3" s="294"/>
      <c r="I3" s="292" t="s">
        <v>304</v>
      </c>
      <c r="J3" s="293"/>
      <c r="K3" s="294"/>
      <c r="L3" s="2"/>
      <c r="M3" s="2"/>
      <c r="N3" s="2"/>
      <c r="O3" s="2"/>
      <c r="P3" s="2"/>
      <c r="Q3" s="3"/>
      <c r="R3" s="2"/>
      <c r="S3" s="2"/>
    </row>
    <row r="4" spans="1:19" ht="84.75" thickBot="1" x14ac:dyDescent="0.3">
      <c r="A4" s="2"/>
      <c r="B4" s="2"/>
      <c r="C4" s="190" t="s">
        <v>0</v>
      </c>
      <c r="D4" s="175" t="s">
        <v>1</v>
      </c>
      <c r="E4" s="190" t="s">
        <v>0</v>
      </c>
      <c r="F4" s="32" t="s">
        <v>106</v>
      </c>
      <c r="G4" s="32" t="s">
        <v>104</v>
      </c>
      <c r="H4" s="191" t="s">
        <v>316</v>
      </c>
      <c r="I4" s="203" t="s">
        <v>0</v>
      </c>
      <c r="J4" s="31" t="s">
        <v>313</v>
      </c>
      <c r="K4" s="175" t="s">
        <v>314</v>
      </c>
      <c r="L4" s="2"/>
      <c r="M4" s="2"/>
      <c r="N4" s="2"/>
      <c r="O4" s="2"/>
      <c r="P4" s="2"/>
      <c r="Q4" s="3"/>
      <c r="R4" s="2"/>
      <c r="S4" s="2"/>
    </row>
    <row r="5" spans="1:19" ht="21.75" thickBot="1" x14ac:dyDescent="0.3">
      <c r="A5" s="1" t="s">
        <v>113</v>
      </c>
      <c r="B5" s="20"/>
      <c r="C5" s="192"/>
      <c r="D5" s="176"/>
      <c r="E5" s="192"/>
      <c r="F5" s="22"/>
      <c r="G5" s="22"/>
      <c r="H5" s="193"/>
      <c r="I5" s="192"/>
      <c r="J5" s="222"/>
      <c r="K5" s="223"/>
      <c r="L5" s="2"/>
      <c r="M5" s="2"/>
      <c r="N5" s="2"/>
      <c r="O5" s="2"/>
      <c r="P5" s="2"/>
      <c r="Q5" s="3"/>
      <c r="R5" s="2"/>
      <c r="S5" s="2"/>
    </row>
    <row r="6" spans="1:19" ht="21.75" thickTop="1" x14ac:dyDescent="0.25">
      <c r="A6" s="6">
        <v>1176</v>
      </c>
      <c r="B6" s="6" t="s">
        <v>3</v>
      </c>
      <c r="C6" s="205">
        <v>349530</v>
      </c>
      <c r="D6" s="206">
        <v>349530</v>
      </c>
      <c r="E6" s="205">
        <v>366932</v>
      </c>
      <c r="F6" s="210">
        <v>183466</v>
      </c>
      <c r="G6" s="210">
        <v>366932</v>
      </c>
      <c r="H6" s="206">
        <f>E6-G6</f>
        <v>0</v>
      </c>
      <c r="I6" s="205">
        <v>370937</v>
      </c>
      <c r="J6" s="210">
        <f t="shared" ref="J6:J21" si="0">I6-G6</f>
        <v>4005</v>
      </c>
      <c r="K6" s="206">
        <f t="shared" ref="K6:K21" si="1">I6-E6</f>
        <v>4005</v>
      </c>
      <c r="L6" s="2"/>
      <c r="M6" s="2"/>
      <c r="N6" s="2"/>
      <c r="O6" s="2"/>
      <c r="P6" s="2"/>
      <c r="Q6" s="3"/>
      <c r="R6" s="2"/>
      <c r="S6" s="2"/>
    </row>
    <row r="7" spans="1:19" ht="21" x14ac:dyDescent="0.25">
      <c r="A7" s="6">
        <v>1177</v>
      </c>
      <c r="B7" s="17" t="s">
        <v>4</v>
      </c>
      <c r="C7" s="194">
        <v>2050</v>
      </c>
      <c r="D7" s="177">
        <v>2050</v>
      </c>
      <c r="E7" s="194">
        <v>1370</v>
      </c>
      <c r="F7" s="159">
        <v>1370</v>
      </c>
      <c r="G7" s="159">
        <v>1370</v>
      </c>
      <c r="H7" s="177">
        <f t="shared" ref="H7:H21" si="2">E7-G7</f>
        <v>0</v>
      </c>
      <c r="I7" s="194">
        <v>0</v>
      </c>
      <c r="J7" s="159">
        <f t="shared" si="0"/>
        <v>-1370</v>
      </c>
      <c r="K7" s="177">
        <f t="shared" si="1"/>
        <v>-1370</v>
      </c>
      <c r="L7" s="2" t="s">
        <v>345</v>
      </c>
      <c r="M7" s="2"/>
      <c r="N7" s="2"/>
      <c r="O7" s="2"/>
      <c r="P7" s="2"/>
      <c r="Q7" s="3"/>
      <c r="R7" s="2"/>
      <c r="S7" s="2"/>
    </row>
    <row r="8" spans="1:19" ht="21" x14ac:dyDescent="0.25">
      <c r="A8" s="6">
        <v>1190</v>
      </c>
      <c r="B8" s="17" t="s">
        <v>5</v>
      </c>
      <c r="C8" s="194">
        <v>2000</v>
      </c>
      <c r="D8" s="177">
        <v>2668</v>
      </c>
      <c r="E8" s="194">
        <v>2000</v>
      </c>
      <c r="F8" s="159">
        <v>1092</v>
      </c>
      <c r="G8" s="159">
        <v>2000</v>
      </c>
      <c r="H8" s="177">
        <f t="shared" si="2"/>
        <v>0</v>
      </c>
      <c r="I8" s="194">
        <v>2000</v>
      </c>
      <c r="J8" s="159">
        <f t="shared" si="0"/>
        <v>0</v>
      </c>
      <c r="K8" s="177">
        <f t="shared" si="1"/>
        <v>0</v>
      </c>
      <c r="L8" s="2"/>
      <c r="M8" s="2"/>
      <c r="N8" s="2"/>
      <c r="O8" s="2"/>
      <c r="P8" s="2"/>
      <c r="Q8" s="2"/>
      <c r="R8" s="2"/>
      <c r="S8" s="2"/>
    </row>
    <row r="9" spans="1:19" ht="21" x14ac:dyDescent="0.25">
      <c r="A9" s="6">
        <v>1001</v>
      </c>
      <c r="B9" s="17" t="s">
        <v>6</v>
      </c>
      <c r="C9" s="194">
        <v>250</v>
      </c>
      <c r="D9" s="177">
        <v>0</v>
      </c>
      <c r="E9" s="194">
        <v>250</v>
      </c>
      <c r="F9" s="159">
        <v>0</v>
      </c>
      <c r="G9" s="159">
        <v>0</v>
      </c>
      <c r="H9" s="177">
        <f t="shared" si="2"/>
        <v>250</v>
      </c>
      <c r="I9" s="194">
        <v>100</v>
      </c>
      <c r="J9" s="159">
        <f t="shared" si="0"/>
        <v>100</v>
      </c>
      <c r="K9" s="177">
        <f t="shared" si="1"/>
        <v>-150</v>
      </c>
      <c r="L9" s="2"/>
      <c r="M9" s="2"/>
      <c r="N9" s="2"/>
      <c r="O9" s="2"/>
      <c r="P9" s="2"/>
      <c r="Q9" s="3"/>
      <c r="R9" s="2"/>
      <c r="S9" s="254" t="s">
        <v>382</v>
      </c>
    </row>
    <row r="10" spans="1:19" ht="21" x14ac:dyDescent="0.25">
      <c r="A10" s="6">
        <v>1007</v>
      </c>
      <c r="B10" s="17" t="s">
        <v>155</v>
      </c>
      <c r="C10" s="194">
        <v>0</v>
      </c>
      <c r="D10" s="177">
        <v>80</v>
      </c>
      <c r="E10" s="194">
        <v>500</v>
      </c>
      <c r="F10" s="159">
        <v>6541</v>
      </c>
      <c r="G10" s="159">
        <v>6541</v>
      </c>
      <c r="H10" s="177">
        <f t="shared" si="2"/>
        <v>-6041</v>
      </c>
      <c r="I10" s="194">
        <v>0</v>
      </c>
      <c r="J10" s="159">
        <f t="shared" si="0"/>
        <v>-6541</v>
      </c>
      <c r="K10" s="177">
        <f t="shared" si="1"/>
        <v>-500</v>
      </c>
      <c r="L10" s="2" t="s">
        <v>324</v>
      </c>
      <c r="M10" s="2"/>
      <c r="N10" s="90"/>
      <c r="O10" s="2"/>
      <c r="P10" s="2"/>
      <c r="Q10" s="3"/>
      <c r="R10" s="2"/>
      <c r="S10" s="255" t="s">
        <v>389</v>
      </c>
    </row>
    <row r="11" spans="1:19" ht="21" x14ac:dyDescent="0.25">
      <c r="A11" s="6">
        <v>1077</v>
      </c>
      <c r="B11" s="17" t="s">
        <v>118</v>
      </c>
      <c r="C11" s="194">
        <v>0</v>
      </c>
      <c r="D11" s="177">
        <v>32099</v>
      </c>
      <c r="E11" s="194">
        <v>0</v>
      </c>
      <c r="F11" s="159">
        <v>0</v>
      </c>
      <c r="G11" s="159">
        <v>0</v>
      </c>
      <c r="H11" s="177">
        <f t="shared" si="2"/>
        <v>0</v>
      </c>
      <c r="I11" s="194">
        <v>0</v>
      </c>
      <c r="J11" s="159">
        <f t="shared" si="0"/>
        <v>0</v>
      </c>
      <c r="K11" s="177">
        <f t="shared" si="1"/>
        <v>0</v>
      </c>
      <c r="L11" s="2"/>
      <c r="M11" s="2"/>
      <c r="N11" s="2"/>
      <c r="O11" s="2"/>
      <c r="P11" s="2"/>
      <c r="Q11" s="3"/>
      <c r="R11" s="2"/>
      <c r="S11" s="255" t="s">
        <v>383</v>
      </c>
    </row>
    <row r="12" spans="1:19" ht="21" x14ac:dyDescent="0.25">
      <c r="A12" s="6">
        <v>1003</v>
      </c>
      <c r="B12" s="17" t="s">
        <v>7</v>
      </c>
      <c r="C12" s="194">
        <v>4500</v>
      </c>
      <c r="D12" s="177">
        <v>0</v>
      </c>
      <c r="E12" s="194">
        <v>1700</v>
      </c>
      <c r="F12" s="159">
        <v>0</v>
      </c>
      <c r="G12" s="159">
        <v>0</v>
      </c>
      <c r="H12" s="177">
        <f t="shared" si="2"/>
        <v>1700</v>
      </c>
      <c r="I12" s="194">
        <v>5000</v>
      </c>
      <c r="J12" s="159">
        <f t="shared" si="0"/>
        <v>5000</v>
      </c>
      <c r="K12" s="177">
        <f t="shared" si="1"/>
        <v>3300</v>
      </c>
      <c r="L12" s="2"/>
      <c r="M12" s="2"/>
      <c r="N12" s="2"/>
      <c r="O12" s="2"/>
      <c r="P12" s="2"/>
      <c r="Q12" s="3"/>
      <c r="R12" s="2"/>
      <c r="S12" s="255" t="s">
        <v>384</v>
      </c>
    </row>
    <row r="13" spans="1:19" ht="21" x14ac:dyDescent="0.25">
      <c r="A13" s="6">
        <v>1078</v>
      </c>
      <c r="B13" s="17" t="s">
        <v>8</v>
      </c>
      <c r="C13" s="194">
        <v>2000</v>
      </c>
      <c r="D13" s="177">
        <v>2000</v>
      </c>
      <c r="E13" s="194">
        <v>2000</v>
      </c>
      <c r="F13" s="159">
        <v>0</v>
      </c>
      <c r="G13" s="159">
        <v>2000</v>
      </c>
      <c r="H13" s="177">
        <f t="shared" si="2"/>
        <v>0</v>
      </c>
      <c r="I13" s="194">
        <v>2000</v>
      </c>
      <c r="J13" s="159">
        <f t="shared" si="0"/>
        <v>0</v>
      </c>
      <c r="K13" s="177">
        <f t="shared" si="1"/>
        <v>0</v>
      </c>
      <c r="L13" s="2"/>
      <c r="M13" s="2"/>
      <c r="N13" s="2"/>
      <c r="O13" s="2"/>
      <c r="P13" s="2"/>
      <c r="Q13" s="3"/>
      <c r="R13" s="2"/>
      <c r="S13" s="255" t="s">
        <v>354</v>
      </c>
    </row>
    <row r="14" spans="1:19" ht="21" x14ac:dyDescent="0.25">
      <c r="A14" s="6">
        <v>1080</v>
      </c>
      <c r="B14" s="17" t="s">
        <v>9</v>
      </c>
      <c r="C14" s="194">
        <v>670</v>
      </c>
      <c r="D14" s="177">
        <v>688</v>
      </c>
      <c r="E14" s="194">
        <v>670</v>
      </c>
      <c r="F14" s="159">
        <v>156</v>
      </c>
      <c r="G14" s="159">
        <v>830</v>
      </c>
      <c r="H14" s="177">
        <f t="shared" si="2"/>
        <v>-160</v>
      </c>
      <c r="I14" s="194">
        <v>675</v>
      </c>
      <c r="J14" s="159">
        <f t="shared" si="0"/>
        <v>-155</v>
      </c>
      <c r="K14" s="177">
        <f t="shared" si="1"/>
        <v>5</v>
      </c>
      <c r="L14" s="2"/>
      <c r="M14" s="2"/>
      <c r="N14" s="2"/>
      <c r="O14" s="2"/>
      <c r="P14" s="2"/>
      <c r="Q14" s="2"/>
      <c r="R14" s="2"/>
      <c r="S14" s="255" t="s">
        <v>385</v>
      </c>
    </row>
    <row r="15" spans="1:19" ht="21" x14ac:dyDescent="0.25">
      <c r="A15" s="6">
        <v>1080</v>
      </c>
      <c r="B15" s="17" t="s">
        <v>10</v>
      </c>
      <c r="C15" s="194">
        <v>2345</v>
      </c>
      <c r="D15" s="177">
        <v>2377</v>
      </c>
      <c r="E15" s="194">
        <v>2345</v>
      </c>
      <c r="F15" s="159">
        <v>77</v>
      </c>
      <c r="G15" s="159">
        <v>2428</v>
      </c>
      <c r="H15" s="177">
        <f t="shared" si="2"/>
        <v>-83</v>
      </c>
      <c r="I15" s="194">
        <v>2345</v>
      </c>
      <c r="J15" s="159">
        <f t="shared" si="0"/>
        <v>-83</v>
      </c>
      <c r="K15" s="177">
        <f t="shared" si="1"/>
        <v>0</v>
      </c>
      <c r="L15" s="2"/>
      <c r="M15" s="2"/>
      <c r="N15" s="2"/>
      <c r="O15" s="2"/>
      <c r="P15" s="2"/>
      <c r="Q15" s="3"/>
      <c r="R15" s="2"/>
      <c r="S15" s="255" t="s">
        <v>402</v>
      </c>
    </row>
    <row r="16" spans="1:19" ht="21" x14ac:dyDescent="0.25">
      <c r="A16" s="6">
        <v>1080</v>
      </c>
      <c r="B16" s="17" t="s">
        <v>11</v>
      </c>
      <c r="C16" s="194">
        <v>1110</v>
      </c>
      <c r="D16" s="177">
        <v>1178</v>
      </c>
      <c r="E16" s="194">
        <v>1110</v>
      </c>
      <c r="F16" s="159">
        <v>20</v>
      </c>
      <c r="G16" s="159">
        <v>1095</v>
      </c>
      <c r="H16" s="177">
        <f t="shared" si="2"/>
        <v>15</v>
      </c>
      <c r="I16" s="194">
        <v>1075</v>
      </c>
      <c r="J16" s="159">
        <f t="shared" si="0"/>
        <v>-20</v>
      </c>
      <c r="K16" s="177">
        <f t="shared" si="1"/>
        <v>-35</v>
      </c>
      <c r="L16" s="2"/>
      <c r="M16" s="2"/>
      <c r="N16" s="2"/>
      <c r="O16" s="2"/>
      <c r="P16" s="2"/>
      <c r="Q16" s="2"/>
      <c r="R16" s="2"/>
      <c r="S16" s="255" t="s">
        <v>386</v>
      </c>
    </row>
    <row r="17" spans="1:19" ht="21" x14ac:dyDescent="0.25">
      <c r="A17" s="7">
        <v>1004</v>
      </c>
      <c r="B17" s="17" t="s">
        <v>245</v>
      </c>
      <c r="C17" s="194">
        <v>2000</v>
      </c>
      <c r="D17" s="177">
        <v>1000</v>
      </c>
      <c r="E17" s="194">
        <v>2600</v>
      </c>
      <c r="F17" s="159">
        <v>0</v>
      </c>
      <c r="G17" s="159">
        <v>1750</v>
      </c>
      <c r="H17" s="177">
        <f t="shared" si="2"/>
        <v>850</v>
      </c>
      <c r="I17" s="194">
        <v>2000</v>
      </c>
      <c r="J17" s="159">
        <f t="shared" si="0"/>
        <v>250</v>
      </c>
      <c r="K17" s="177">
        <f t="shared" si="1"/>
        <v>-600</v>
      </c>
      <c r="L17" s="2"/>
      <c r="M17" s="2"/>
      <c r="N17" s="2"/>
      <c r="O17" s="2"/>
      <c r="P17" s="2"/>
      <c r="Q17" s="3"/>
      <c r="R17" s="2"/>
      <c r="S17" s="255" t="s">
        <v>387</v>
      </c>
    </row>
    <row r="18" spans="1:19" ht="21" x14ac:dyDescent="0.25">
      <c r="A18" s="7"/>
      <c r="B18" s="17" t="s">
        <v>371</v>
      </c>
      <c r="C18" s="194">
        <v>0</v>
      </c>
      <c r="D18" s="177">
        <v>0</v>
      </c>
      <c r="E18" s="194">
        <v>0</v>
      </c>
      <c r="F18" s="159">
        <v>0</v>
      </c>
      <c r="G18" s="159">
        <v>0</v>
      </c>
      <c r="H18" s="177">
        <f t="shared" si="2"/>
        <v>0</v>
      </c>
      <c r="I18" s="194">
        <v>40000</v>
      </c>
      <c r="J18" s="159">
        <f t="shared" si="0"/>
        <v>40000</v>
      </c>
      <c r="K18" s="177">
        <f t="shared" si="1"/>
        <v>40000</v>
      </c>
      <c r="L18" s="2" t="s">
        <v>390</v>
      </c>
      <c r="M18" s="2"/>
      <c r="N18" s="2"/>
      <c r="O18" s="2"/>
      <c r="P18" s="2"/>
      <c r="Q18" s="3"/>
      <c r="R18" s="2"/>
      <c r="S18" s="255" t="s">
        <v>388</v>
      </c>
    </row>
    <row r="19" spans="1:19" ht="21" x14ac:dyDescent="0.25">
      <c r="A19" s="7"/>
      <c r="B19" s="17" t="s">
        <v>399</v>
      </c>
      <c r="C19" s="194">
        <v>0</v>
      </c>
      <c r="D19" s="177">
        <v>0</v>
      </c>
      <c r="E19" s="194">
        <v>0</v>
      </c>
      <c r="F19" s="159">
        <v>0</v>
      </c>
      <c r="G19" s="159">
        <v>0</v>
      </c>
      <c r="H19" s="177">
        <v>0</v>
      </c>
      <c r="I19" s="194">
        <v>76500</v>
      </c>
      <c r="J19" s="159">
        <f t="shared" si="0"/>
        <v>76500</v>
      </c>
      <c r="K19" s="177">
        <f t="shared" si="1"/>
        <v>76500</v>
      </c>
      <c r="L19" s="2"/>
      <c r="M19" s="2"/>
      <c r="N19" s="2"/>
      <c r="O19" s="2"/>
      <c r="P19" s="2"/>
      <c r="Q19" s="3"/>
      <c r="R19" s="2"/>
      <c r="S19" s="2"/>
    </row>
    <row r="20" spans="1:19" ht="21.75" thickBot="1" x14ac:dyDescent="0.3">
      <c r="A20" s="7"/>
      <c r="B20" s="6" t="s">
        <v>315</v>
      </c>
      <c r="C20" s="194">
        <v>0</v>
      </c>
      <c r="D20" s="177">
        <v>0</v>
      </c>
      <c r="E20" s="194">
        <v>30000</v>
      </c>
      <c r="F20" s="159">
        <v>30000</v>
      </c>
      <c r="G20" s="159">
        <v>30000</v>
      </c>
      <c r="H20" s="177">
        <f t="shared" si="2"/>
        <v>0</v>
      </c>
      <c r="I20" s="194">
        <v>72500</v>
      </c>
      <c r="J20" s="159">
        <f t="shared" si="0"/>
        <v>42500</v>
      </c>
      <c r="K20" s="177">
        <f t="shared" si="1"/>
        <v>42500</v>
      </c>
      <c r="L20" s="2"/>
      <c r="M20" s="2"/>
      <c r="N20" s="1"/>
      <c r="O20" s="1"/>
      <c r="P20" s="1"/>
      <c r="Q20" s="1"/>
      <c r="R20" s="2"/>
      <c r="S20" s="2"/>
    </row>
    <row r="21" spans="1:19" ht="21.75" thickBot="1" x14ac:dyDescent="0.3">
      <c r="A21" s="8"/>
      <c r="B21" s="39" t="s">
        <v>13</v>
      </c>
      <c r="C21" s="195">
        <f t="shared" ref="C21:G21" si="3">SUM(C6:C20)</f>
        <v>366455</v>
      </c>
      <c r="D21" s="178">
        <f t="shared" si="3"/>
        <v>393670</v>
      </c>
      <c r="E21" s="195">
        <f t="shared" si="3"/>
        <v>411477</v>
      </c>
      <c r="F21" s="160">
        <f t="shared" si="3"/>
        <v>222722</v>
      </c>
      <c r="G21" s="160">
        <f t="shared" si="3"/>
        <v>414946</v>
      </c>
      <c r="H21" s="178">
        <f t="shared" si="2"/>
        <v>-3469</v>
      </c>
      <c r="I21" s="195">
        <f t="shared" ref="I21" si="4">SUM(I6:I20)</f>
        <v>575132</v>
      </c>
      <c r="J21" s="160">
        <f t="shared" si="0"/>
        <v>160186</v>
      </c>
      <c r="K21" s="178">
        <f t="shared" si="1"/>
        <v>163655</v>
      </c>
      <c r="L21" s="1"/>
      <c r="M21" s="1"/>
      <c r="N21" s="2"/>
      <c r="O21" s="2"/>
      <c r="P21" s="2"/>
      <c r="Q21" s="3"/>
      <c r="R21" s="1"/>
      <c r="S21" s="1"/>
    </row>
    <row r="22" spans="1:19" ht="21" x14ac:dyDescent="0.25">
      <c r="A22" s="8" t="s">
        <v>14</v>
      </c>
      <c r="B22" s="6"/>
      <c r="C22" s="106"/>
      <c r="D22" s="179"/>
      <c r="E22" s="106"/>
      <c r="F22" s="9"/>
      <c r="G22" s="9"/>
      <c r="H22" s="113"/>
      <c r="I22" s="106"/>
      <c r="J22" s="5"/>
      <c r="K22" s="179"/>
      <c r="L22" s="2"/>
      <c r="M22" s="2"/>
      <c r="N22" s="2"/>
      <c r="O22" s="2"/>
      <c r="P22" s="2"/>
      <c r="Q22" s="2"/>
      <c r="R22" s="2"/>
      <c r="S22" s="2"/>
    </row>
    <row r="23" spans="1:19" ht="21.75" thickBot="1" x14ac:dyDescent="0.3">
      <c r="A23" s="8">
        <v>100</v>
      </c>
      <c r="B23" s="8" t="s">
        <v>15</v>
      </c>
      <c r="C23" s="196"/>
      <c r="D23" s="179"/>
      <c r="E23" s="196"/>
      <c r="F23" s="5"/>
      <c r="G23" s="5"/>
      <c r="H23" s="179"/>
      <c r="I23" s="196"/>
      <c r="J23" s="5"/>
      <c r="K23" s="179"/>
      <c r="L23" s="2"/>
      <c r="M23" s="2"/>
      <c r="N23" s="2"/>
      <c r="O23" s="2"/>
      <c r="P23" s="2"/>
      <c r="Q23" s="3"/>
      <c r="R23" s="2"/>
      <c r="S23" s="2"/>
    </row>
    <row r="24" spans="1:19" ht="21.75" thickTop="1" x14ac:dyDescent="0.25">
      <c r="A24" s="6">
        <v>4001</v>
      </c>
      <c r="B24" s="17" t="s">
        <v>108</v>
      </c>
      <c r="C24" s="205">
        <v>81600</v>
      </c>
      <c r="D24" s="206">
        <v>92910</v>
      </c>
      <c r="E24" s="205">
        <v>105900</v>
      </c>
      <c r="F24" s="210">
        <v>43059</v>
      </c>
      <c r="G24" s="210">
        <v>105900</v>
      </c>
      <c r="H24" s="206">
        <f t="shared" ref="H24:H28" si="5">E24-G24</f>
        <v>0</v>
      </c>
      <c r="I24" s="205">
        <f>1.03*E24</f>
        <v>109077</v>
      </c>
      <c r="J24" s="210">
        <f>I24-G24</f>
        <v>3177</v>
      </c>
      <c r="K24" s="206">
        <f>I24-E24</f>
        <v>3177</v>
      </c>
      <c r="L24" s="2" t="s">
        <v>320</v>
      </c>
      <c r="M24" s="2"/>
      <c r="N24" s="2"/>
      <c r="O24" s="2"/>
      <c r="P24" s="2"/>
      <c r="Q24" s="2"/>
      <c r="R24" s="2"/>
      <c r="S24" s="2"/>
    </row>
    <row r="25" spans="1:19" ht="21" x14ac:dyDescent="0.25">
      <c r="A25" s="6">
        <v>4004</v>
      </c>
      <c r="B25" s="17" t="s">
        <v>16</v>
      </c>
      <c r="C25" s="194">
        <v>7690</v>
      </c>
      <c r="D25" s="177">
        <v>7554</v>
      </c>
      <c r="E25" s="194">
        <v>8250</v>
      </c>
      <c r="F25" s="159">
        <v>3528</v>
      </c>
      <c r="G25" s="159">
        <v>8250</v>
      </c>
      <c r="H25" s="177">
        <f t="shared" si="5"/>
        <v>0</v>
      </c>
      <c r="I25" s="194">
        <f t="shared" ref="I25:I27" si="6">1.03*E25</f>
        <v>8497.5</v>
      </c>
      <c r="J25" s="159">
        <f t="shared" ref="J25:J28" si="7">I25-G25</f>
        <v>247.5</v>
      </c>
      <c r="K25" s="177">
        <f t="shared" ref="K25:K28" si="8">I25-E25</f>
        <v>247.5</v>
      </c>
      <c r="L25" s="2" t="s">
        <v>342</v>
      </c>
      <c r="M25" s="2"/>
      <c r="N25" s="2"/>
      <c r="O25" s="2"/>
      <c r="P25" s="2"/>
      <c r="Q25" s="3"/>
      <c r="R25" s="2"/>
      <c r="S25" s="2"/>
    </row>
    <row r="26" spans="1:19" ht="21" x14ac:dyDescent="0.25">
      <c r="A26" s="6">
        <v>4010</v>
      </c>
      <c r="B26" s="17" t="s">
        <v>17</v>
      </c>
      <c r="C26" s="194">
        <v>600</v>
      </c>
      <c r="D26" s="177">
        <v>62</v>
      </c>
      <c r="E26" s="194">
        <v>600</v>
      </c>
      <c r="F26" s="159">
        <v>67</v>
      </c>
      <c r="G26" s="159">
        <v>600</v>
      </c>
      <c r="H26" s="177">
        <f t="shared" si="5"/>
        <v>0</v>
      </c>
      <c r="I26" s="194">
        <f t="shared" si="6"/>
        <v>618</v>
      </c>
      <c r="J26" s="159">
        <f t="shared" si="7"/>
        <v>18</v>
      </c>
      <c r="K26" s="177">
        <f t="shared" si="8"/>
        <v>18</v>
      </c>
      <c r="L26" s="2"/>
      <c r="M26" s="2"/>
      <c r="N26" s="2"/>
      <c r="O26" s="2"/>
      <c r="P26" s="2"/>
      <c r="Q26" s="3"/>
      <c r="R26" s="2"/>
      <c r="S26" s="2"/>
    </row>
    <row r="27" spans="1:19" ht="21" x14ac:dyDescent="0.25">
      <c r="A27" s="6">
        <v>4016</v>
      </c>
      <c r="B27" s="17" t="s">
        <v>18</v>
      </c>
      <c r="C27" s="194">
        <v>14540</v>
      </c>
      <c r="D27" s="177">
        <v>17198</v>
      </c>
      <c r="E27" s="194">
        <f>E24*0.185</f>
        <v>19591.5</v>
      </c>
      <c r="F27" s="159">
        <v>7932</v>
      </c>
      <c r="G27" s="159">
        <v>19592</v>
      </c>
      <c r="H27" s="177">
        <f t="shared" si="5"/>
        <v>-0.5</v>
      </c>
      <c r="I27" s="194">
        <f t="shared" si="6"/>
        <v>20179.244999999999</v>
      </c>
      <c r="J27" s="159">
        <f t="shared" si="7"/>
        <v>587.24499999999898</v>
      </c>
      <c r="K27" s="177">
        <f t="shared" si="8"/>
        <v>587.74499999999898</v>
      </c>
      <c r="L27" s="2"/>
      <c r="M27" s="2"/>
      <c r="N27" s="2"/>
      <c r="O27" s="2"/>
      <c r="P27" s="2"/>
      <c r="Q27" s="3"/>
      <c r="R27" s="2"/>
      <c r="S27" s="2"/>
    </row>
    <row r="28" spans="1:19" ht="21.75" thickBot="1" x14ac:dyDescent="0.3">
      <c r="A28" s="6"/>
      <c r="B28" s="17" t="s">
        <v>400</v>
      </c>
      <c r="C28" s="194">
        <v>0</v>
      </c>
      <c r="D28" s="177">
        <v>0</v>
      </c>
      <c r="E28" s="194">
        <v>0</v>
      </c>
      <c r="F28" s="159">
        <v>0</v>
      </c>
      <c r="G28" s="159">
        <v>0</v>
      </c>
      <c r="H28" s="177">
        <f t="shared" si="5"/>
        <v>0</v>
      </c>
      <c r="I28" s="194">
        <v>1750</v>
      </c>
      <c r="J28" s="159">
        <f t="shared" si="7"/>
        <v>1750</v>
      </c>
      <c r="K28" s="177">
        <f t="shared" si="8"/>
        <v>1750</v>
      </c>
      <c r="L28" s="2"/>
      <c r="M28" s="2"/>
      <c r="N28" s="2"/>
      <c r="O28" s="2"/>
      <c r="P28" s="2"/>
      <c r="Q28" s="3"/>
      <c r="R28" s="2"/>
      <c r="S28" s="2"/>
    </row>
    <row r="29" spans="1:19" ht="21.75" thickBot="1" x14ac:dyDescent="0.3">
      <c r="A29" s="8"/>
      <c r="B29" s="39" t="s">
        <v>19</v>
      </c>
      <c r="C29" s="195">
        <f>SUM(C24:C28)</f>
        <v>104430</v>
      </c>
      <c r="D29" s="178">
        <f t="shared" ref="D29:K29" si="9">SUM(D24:D28)</f>
        <v>117724</v>
      </c>
      <c r="E29" s="195">
        <f t="shared" si="9"/>
        <v>134341.5</v>
      </c>
      <c r="F29" s="160">
        <f t="shared" si="9"/>
        <v>54586</v>
      </c>
      <c r="G29" s="160">
        <f t="shared" si="9"/>
        <v>134342</v>
      </c>
      <c r="H29" s="178">
        <f t="shared" si="9"/>
        <v>-0.5</v>
      </c>
      <c r="I29" s="195">
        <f t="shared" si="9"/>
        <v>140121.745</v>
      </c>
      <c r="J29" s="160">
        <f t="shared" si="9"/>
        <v>5779.744999999999</v>
      </c>
      <c r="K29" s="178">
        <f t="shared" si="9"/>
        <v>5780.244999999999</v>
      </c>
      <c r="L29" s="1"/>
      <c r="M29" s="1"/>
      <c r="N29" s="2"/>
      <c r="O29" s="2"/>
      <c r="P29" s="2"/>
      <c r="Q29" s="3"/>
      <c r="R29" s="1"/>
      <c r="S29" s="1"/>
    </row>
    <row r="30" spans="1:19" ht="21.75" thickBot="1" x14ac:dyDescent="0.3">
      <c r="A30" s="8">
        <v>101</v>
      </c>
      <c r="B30" s="8" t="s">
        <v>20</v>
      </c>
      <c r="C30" s="196"/>
      <c r="D30" s="179"/>
      <c r="E30" s="196"/>
      <c r="F30" s="5"/>
      <c r="G30" s="5"/>
      <c r="H30" s="179"/>
      <c r="I30" s="196"/>
      <c r="J30" s="9"/>
      <c r="K30" s="113"/>
      <c r="L30" s="2"/>
      <c r="M30" s="2"/>
      <c r="N30" s="2"/>
      <c r="O30" s="2"/>
      <c r="P30" s="2"/>
      <c r="Q30" s="3"/>
      <c r="R30" s="2"/>
      <c r="S30" s="2"/>
    </row>
    <row r="31" spans="1:19" ht="21.75" thickTop="1" x14ac:dyDescent="0.25">
      <c r="A31" s="6">
        <v>4009</v>
      </c>
      <c r="B31" s="17" t="s">
        <v>21</v>
      </c>
      <c r="C31" s="205">
        <v>350</v>
      </c>
      <c r="D31" s="206">
        <v>0</v>
      </c>
      <c r="E31" s="205">
        <v>150</v>
      </c>
      <c r="F31" s="209">
        <v>0</v>
      </c>
      <c r="G31" s="210">
        <v>0</v>
      </c>
      <c r="H31" s="177">
        <f t="shared" ref="H31:H48" si="10">E31-G31</f>
        <v>150</v>
      </c>
      <c r="I31" s="205">
        <v>150</v>
      </c>
      <c r="J31" s="210">
        <f t="shared" ref="J31:J48" si="11">I31-G31</f>
        <v>150</v>
      </c>
      <c r="K31" s="206">
        <f t="shared" ref="K31:K48" si="12">I31-E31</f>
        <v>0</v>
      </c>
      <c r="L31" s="2" t="s">
        <v>319</v>
      </c>
      <c r="M31" s="2"/>
      <c r="N31" s="2"/>
      <c r="O31" s="2"/>
      <c r="P31" s="2"/>
      <c r="Q31" s="2"/>
      <c r="R31" s="2"/>
      <c r="S31" s="2"/>
    </row>
    <row r="32" spans="1:19" ht="21" x14ac:dyDescent="0.25">
      <c r="A32" s="6">
        <v>4011</v>
      </c>
      <c r="B32" s="17" t="s">
        <v>22</v>
      </c>
      <c r="C32" s="194">
        <v>275</v>
      </c>
      <c r="D32" s="177">
        <v>250</v>
      </c>
      <c r="E32" s="194">
        <v>275</v>
      </c>
      <c r="F32" s="47">
        <v>500</v>
      </c>
      <c r="G32" s="159">
        <v>250</v>
      </c>
      <c r="H32" s="177">
        <f t="shared" si="10"/>
        <v>25</v>
      </c>
      <c r="I32" s="194">
        <v>250</v>
      </c>
      <c r="J32" s="159">
        <f t="shared" si="11"/>
        <v>0</v>
      </c>
      <c r="K32" s="177">
        <f t="shared" si="12"/>
        <v>-25</v>
      </c>
      <c r="L32" s="2"/>
      <c r="M32" s="2"/>
      <c r="N32" s="2"/>
      <c r="O32" s="2"/>
      <c r="P32" s="2"/>
      <c r="Q32" s="2"/>
      <c r="R32" s="2"/>
      <c r="S32" s="2"/>
    </row>
    <row r="33" spans="1:19" ht="21" x14ac:dyDescent="0.25">
      <c r="A33" s="6">
        <v>4020</v>
      </c>
      <c r="B33" s="17" t="s">
        <v>23</v>
      </c>
      <c r="C33" s="194">
        <v>650</v>
      </c>
      <c r="D33" s="177">
        <v>582</v>
      </c>
      <c r="E33" s="194">
        <v>600</v>
      </c>
      <c r="F33" s="47">
        <v>291</v>
      </c>
      <c r="G33" s="159">
        <v>660</v>
      </c>
      <c r="H33" s="177">
        <f t="shared" si="10"/>
        <v>-60</v>
      </c>
      <c r="I33" s="194">
        <v>1000</v>
      </c>
      <c r="J33" s="159">
        <f t="shared" si="11"/>
        <v>340</v>
      </c>
      <c r="K33" s="177">
        <f t="shared" si="12"/>
        <v>400</v>
      </c>
      <c r="L33" s="2" t="s">
        <v>325</v>
      </c>
      <c r="M33" s="2"/>
      <c r="N33" s="2"/>
      <c r="O33" s="2"/>
      <c r="P33" s="2"/>
      <c r="Q33" s="2"/>
      <c r="R33" s="2"/>
      <c r="S33" s="2"/>
    </row>
    <row r="34" spans="1:19" ht="21" x14ac:dyDescent="0.25">
      <c r="A34" s="6">
        <v>4021</v>
      </c>
      <c r="B34" s="17" t="s">
        <v>95</v>
      </c>
      <c r="C34" s="194">
        <v>1850</v>
      </c>
      <c r="D34" s="177">
        <v>1872</v>
      </c>
      <c r="E34" s="194">
        <v>1900</v>
      </c>
      <c r="F34" s="47">
        <v>837</v>
      </c>
      <c r="G34" s="159">
        <v>1900</v>
      </c>
      <c r="H34" s="177">
        <f t="shared" si="10"/>
        <v>0</v>
      </c>
      <c r="I34" s="194">
        <v>2000</v>
      </c>
      <c r="J34" s="159">
        <f t="shared" si="11"/>
        <v>100</v>
      </c>
      <c r="K34" s="177">
        <f t="shared" si="12"/>
        <v>100</v>
      </c>
      <c r="L34" s="2"/>
      <c r="M34" s="2"/>
      <c r="N34" s="2"/>
      <c r="O34" s="2"/>
      <c r="P34" s="2"/>
      <c r="Q34" s="3"/>
      <c r="R34" s="2"/>
      <c r="S34" s="2"/>
    </row>
    <row r="35" spans="1:19" ht="21" x14ac:dyDescent="0.25">
      <c r="A35" s="6">
        <v>4022</v>
      </c>
      <c r="B35" s="17" t="s">
        <v>24</v>
      </c>
      <c r="C35" s="194">
        <v>1250</v>
      </c>
      <c r="D35" s="177">
        <v>873</v>
      </c>
      <c r="E35" s="194">
        <v>1000</v>
      </c>
      <c r="F35" s="47">
        <v>237</v>
      </c>
      <c r="G35" s="159">
        <v>650</v>
      </c>
      <c r="H35" s="177">
        <f t="shared" si="10"/>
        <v>350</v>
      </c>
      <c r="I35" s="194">
        <v>750</v>
      </c>
      <c r="J35" s="159">
        <f t="shared" si="11"/>
        <v>100</v>
      </c>
      <c r="K35" s="177">
        <f t="shared" si="12"/>
        <v>-250</v>
      </c>
      <c r="L35" s="2"/>
      <c r="M35" s="2"/>
      <c r="N35" s="2"/>
      <c r="O35" s="2"/>
      <c r="P35" s="2"/>
      <c r="Q35" s="3"/>
      <c r="R35" s="2"/>
      <c r="S35" s="2"/>
    </row>
    <row r="36" spans="1:19" ht="21" x14ac:dyDescent="0.25">
      <c r="A36" s="6">
        <v>4023</v>
      </c>
      <c r="B36" s="17" t="s">
        <v>25</v>
      </c>
      <c r="C36" s="194">
        <v>2500</v>
      </c>
      <c r="D36" s="180">
        <v>2945</v>
      </c>
      <c r="E36" s="194">
        <v>4500</v>
      </c>
      <c r="F36" s="47">
        <v>1852</v>
      </c>
      <c r="G36" s="159">
        <v>4500</v>
      </c>
      <c r="H36" s="177">
        <f t="shared" si="10"/>
        <v>0</v>
      </c>
      <c r="I36" s="194">
        <v>4500</v>
      </c>
      <c r="J36" s="159">
        <f t="shared" si="11"/>
        <v>0</v>
      </c>
      <c r="K36" s="177">
        <f t="shared" si="12"/>
        <v>0</v>
      </c>
      <c r="L36" s="2" t="s">
        <v>138</v>
      </c>
      <c r="M36" s="2"/>
      <c r="N36" s="2"/>
      <c r="O36" s="2"/>
      <c r="P36" s="2"/>
      <c r="Q36" s="3"/>
      <c r="R36" s="2"/>
      <c r="S36" s="2"/>
    </row>
    <row r="37" spans="1:19" ht="21" x14ac:dyDescent="0.25">
      <c r="A37" s="6">
        <v>4024</v>
      </c>
      <c r="B37" s="17" t="s">
        <v>26</v>
      </c>
      <c r="C37" s="194">
        <v>3300</v>
      </c>
      <c r="D37" s="180">
        <v>3437</v>
      </c>
      <c r="E37" s="194">
        <v>4045</v>
      </c>
      <c r="F37" s="47">
        <v>3894</v>
      </c>
      <c r="G37" s="159">
        <v>3894</v>
      </c>
      <c r="H37" s="177">
        <f t="shared" si="10"/>
        <v>151</v>
      </c>
      <c r="I37" s="194">
        <v>5000</v>
      </c>
      <c r="J37" s="159">
        <f t="shared" si="11"/>
        <v>1106</v>
      </c>
      <c r="K37" s="177">
        <f t="shared" si="12"/>
        <v>955</v>
      </c>
      <c r="L37" s="2" t="s">
        <v>403</v>
      </c>
      <c r="M37" s="2"/>
      <c r="N37" s="2"/>
      <c r="O37" s="2"/>
      <c r="P37" s="2"/>
      <c r="Q37" s="2"/>
      <c r="R37" s="2"/>
      <c r="S37" s="2"/>
    </row>
    <row r="38" spans="1:19" ht="21" x14ac:dyDescent="0.25">
      <c r="A38" s="6">
        <v>4025</v>
      </c>
      <c r="B38" s="17" t="s">
        <v>27</v>
      </c>
      <c r="C38" s="194">
        <v>3000</v>
      </c>
      <c r="D38" s="180">
        <v>2605</v>
      </c>
      <c r="E38" s="194">
        <v>2900</v>
      </c>
      <c r="F38" s="47">
        <v>0</v>
      </c>
      <c r="G38" s="159">
        <v>2900</v>
      </c>
      <c r="H38" s="177">
        <f t="shared" si="10"/>
        <v>0</v>
      </c>
      <c r="I38" s="194">
        <v>3200</v>
      </c>
      <c r="J38" s="159">
        <f t="shared" si="11"/>
        <v>300</v>
      </c>
      <c r="K38" s="177">
        <f t="shared" si="12"/>
        <v>300</v>
      </c>
      <c r="L38" s="2" t="s">
        <v>326</v>
      </c>
      <c r="M38" s="2"/>
      <c r="N38" s="2"/>
      <c r="O38" s="2"/>
      <c r="P38" s="2"/>
      <c r="Q38" s="2"/>
      <c r="R38" s="2"/>
      <c r="S38" s="2"/>
    </row>
    <row r="39" spans="1:19" ht="21" x14ac:dyDescent="0.25">
      <c r="A39" s="6">
        <v>4031</v>
      </c>
      <c r="B39" s="17" t="s">
        <v>28</v>
      </c>
      <c r="C39" s="194">
        <v>250</v>
      </c>
      <c r="D39" s="181">
        <v>10</v>
      </c>
      <c r="E39" s="194">
        <v>250</v>
      </c>
      <c r="F39" s="47">
        <v>135</v>
      </c>
      <c r="G39" s="159">
        <v>200</v>
      </c>
      <c r="H39" s="177">
        <f t="shared" si="10"/>
        <v>50</v>
      </c>
      <c r="I39" s="194">
        <v>250</v>
      </c>
      <c r="J39" s="159">
        <f t="shared" si="11"/>
        <v>50</v>
      </c>
      <c r="K39" s="177">
        <f t="shared" si="12"/>
        <v>0</v>
      </c>
      <c r="L39" s="2"/>
      <c r="M39" s="2"/>
      <c r="N39" s="2"/>
      <c r="O39" s="2"/>
      <c r="P39" s="2"/>
      <c r="Q39" s="3"/>
      <c r="R39" s="2"/>
      <c r="S39" s="2"/>
    </row>
    <row r="40" spans="1:19" ht="21" x14ac:dyDescent="0.25">
      <c r="A40" s="6">
        <v>4032</v>
      </c>
      <c r="B40" s="17" t="s">
        <v>29</v>
      </c>
      <c r="C40" s="194">
        <v>1000</v>
      </c>
      <c r="D40" s="180">
        <v>1658</v>
      </c>
      <c r="E40" s="194">
        <v>1000</v>
      </c>
      <c r="F40" s="47">
        <v>0</v>
      </c>
      <c r="G40" s="159">
        <v>500</v>
      </c>
      <c r="H40" s="177">
        <f t="shared" si="10"/>
        <v>500</v>
      </c>
      <c r="I40" s="194">
        <v>500</v>
      </c>
      <c r="J40" s="159">
        <f t="shared" si="11"/>
        <v>0</v>
      </c>
      <c r="K40" s="177">
        <f t="shared" si="12"/>
        <v>-500</v>
      </c>
      <c r="L40" s="2" t="s">
        <v>328</v>
      </c>
      <c r="M40" s="2"/>
      <c r="N40" s="1"/>
      <c r="O40" s="1"/>
      <c r="P40" s="1"/>
      <c r="Q40" s="158"/>
      <c r="R40" s="2"/>
      <c r="S40" s="2"/>
    </row>
    <row r="41" spans="1:19" ht="21" x14ac:dyDescent="0.25">
      <c r="A41" s="6">
        <v>4041</v>
      </c>
      <c r="B41" s="17" t="s">
        <v>30</v>
      </c>
      <c r="C41" s="194">
        <v>50</v>
      </c>
      <c r="D41" s="181">
        <v>0</v>
      </c>
      <c r="E41" s="194">
        <v>50</v>
      </c>
      <c r="F41" s="47">
        <v>0</v>
      </c>
      <c r="G41" s="159">
        <v>0</v>
      </c>
      <c r="H41" s="177">
        <f t="shared" si="10"/>
        <v>50</v>
      </c>
      <c r="I41" s="194">
        <v>0</v>
      </c>
      <c r="J41" s="159">
        <f t="shared" si="11"/>
        <v>0</v>
      </c>
      <c r="K41" s="177">
        <f t="shared" si="12"/>
        <v>-50</v>
      </c>
      <c r="L41" s="2"/>
      <c r="M41" s="2"/>
      <c r="N41" s="1"/>
      <c r="O41" s="1"/>
      <c r="P41" s="1"/>
      <c r="Q41" s="158"/>
      <c r="R41" s="2"/>
      <c r="S41" s="2"/>
    </row>
    <row r="42" spans="1:19" ht="21" x14ac:dyDescent="0.25">
      <c r="A42" s="6">
        <v>4043</v>
      </c>
      <c r="B42" s="17" t="s">
        <v>31</v>
      </c>
      <c r="C42" s="194">
        <v>2500</v>
      </c>
      <c r="D42" s="181">
        <v>605</v>
      </c>
      <c r="E42" s="194">
        <v>0</v>
      </c>
      <c r="F42" s="47">
        <v>345</v>
      </c>
      <c r="G42" s="159">
        <v>600</v>
      </c>
      <c r="H42" s="177">
        <f t="shared" si="10"/>
        <v>-600</v>
      </c>
      <c r="I42" s="258">
        <v>1000</v>
      </c>
      <c r="J42" s="159">
        <f t="shared" si="11"/>
        <v>400</v>
      </c>
      <c r="K42" s="177">
        <f t="shared" si="12"/>
        <v>1000</v>
      </c>
      <c r="L42" s="2" t="s">
        <v>353</v>
      </c>
      <c r="M42" s="2"/>
      <c r="N42" s="1"/>
      <c r="O42" s="1"/>
      <c r="P42" s="1"/>
      <c r="Q42" s="158"/>
      <c r="R42" s="2"/>
      <c r="S42" s="2"/>
    </row>
    <row r="43" spans="1:19" ht="21" x14ac:dyDescent="0.25">
      <c r="A43" s="6">
        <v>4055</v>
      </c>
      <c r="B43" s="17" t="s">
        <v>130</v>
      </c>
      <c r="C43" s="194">
        <v>200</v>
      </c>
      <c r="D43" s="181">
        <v>200</v>
      </c>
      <c r="E43" s="194">
        <v>200</v>
      </c>
      <c r="F43" s="47">
        <v>60</v>
      </c>
      <c r="G43" s="159">
        <v>200</v>
      </c>
      <c r="H43" s="177">
        <f t="shared" si="10"/>
        <v>0</v>
      </c>
      <c r="I43" s="194">
        <v>200</v>
      </c>
      <c r="J43" s="159">
        <f t="shared" si="11"/>
        <v>0</v>
      </c>
      <c r="K43" s="177">
        <f t="shared" si="12"/>
        <v>0</v>
      </c>
      <c r="L43" s="2"/>
      <c r="M43" s="2"/>
      <c r="N43" s="1"/>
      <c r="O43" s="1"/>
      <c r="P43" s="1"/>
      <c r="Q43" s="158"/>
      <c r="R43" s="2"/>
      <c r="S43" s="2"/>
    </row>
    <row r="44" spans="1:19" ht="21" x14ac:dyDescent="0.25">
      <c r="A44" s="6">
        <v>4056</v>
      </c>
      <c r="B44" s="17" t="s">
        <v>32</v>
      </c>
      <c r="C44" s="194">
        <v>10000</v>
      </c>
      <c r="D44" s="180">
        <v>1113</v>
      </c>
      <c r="E44" s="194">
        <v>0</v>
      </c>
      <c r="F44" s="47">
        <v>0</v>
      </c>
      <c r="G44" s="159">
        <v>0</v>
      </c>
      <c r="H44" s="177">
        <f t="shared" si="10"/>
        <v>0</v>
      </c>
      <c r="I44" s="258">
        <v>2000</v>
      </c>
      <c r="J44" s="159">
        <f t="shared" si="11"/>
        <v>2000</v>
      </c>
      <c r="K44" s="177">
        <f t="shared" si="12"/>
        <v>2000</v>
      </c>
      <c r="L44" s="2" t="s">
        <v>321</v>
      </c>
      <c r="M44" s="2"/>
      <c r="N44" s="1"/>
      <c r="O44" s="1"/>
      <c r="P44" s="1"/>
      <c r="Q44" s="1"/>
      <c r="R44" s="2"/>
      <c r="S44" s="2"/>
    </row>
    <row r="45" spans="1:19" ht="21" x14ac:dyDescent="0.25">
      <c r="A45" s="6">
        <v>4057</v>
      </c>
      <c r="B45" s="17" t="s">
        <v>137</v>
      </c>
      <c r="C45" s="194">
        <v>1300</v>
      </c>
      <c r="D45" s="180">
        <v>1233</v>
      </c>
      <c r="E45" s="194">
        <v>1100</v>
      </c>
      <c r="F45" s="47">
        <v>0</v>
      </c>
      <c r="G45" s="159">
        <v>1400</v>
      </c>
      <c r="H45" s="177">
        <f t="shared" si="10"/>
        <v>-300</v>
      </c>
      <c r="I45" s="194">
        <v>1500</v>
      </c>
      <c r="J45" s="159">
        <f t="shared" si="11"/>
        <v>100</v>
      </c>
      <c r="K45" s="177">
        <f t="shared" si="12"/>
        <v>400</v>
      </c>
      <c r="L45" s="2" t="s">
        <v>327</v>
      </c>
      <c r="M45" s="2"/>
      <c r="N45" s="1"/>
      <c r="O45" s="1"/>
      <c r="P45" s="1"/>
      <c r="Q45" s="1"/>
      <c r="R45" s="2"/>
      <c r="S45" s="2"/>
    </row>
    <row r="46" spans="1:19" ht="21" x14ac:dyDescent="0.25">
      <c r="A46" s="6">
        <v>4058</v>
      </c>
      <c r="B46" s="17" t="s">
        <v>33</v>
      </c>
      <c r="C46" s="194">
        <v>2000</v>
      </c>
      <c r="D46" s="180">
        <v>1660</v>
      </c>
      <c r="E46" s="194">
        <v>1750</v>
      </c>
      <c r="F46" s="47">
        <v>150</v>
      </c>
      <c r="G46" s="159">
        <v>1750</v>
      </c>
      <c r="H46" s="177">
        <f t="shared" si="10"/>
        <v>0</v>
      </c>
      <c r="I46" s="194">
        <v>1750</v>
      </c>
      <c r="J46" s="159">
        <f t="shared" si="11"/>
        <v>0</v>
      </c>
      <c r="K46" s="177">
        <f t="shared" si="12"/>
        <v>0</v>
      </c>
      <c r="L46" s="2"/>
      <c r="M46" s="2"/>
      <c r="N46" s="2"/>
      <c r="O46" s="2"/>
      <c r="P46" s="2"/>
      <c r="Q46" s="2"/>
      <c r="R46" s="2"/>
      <c r="S46" s="2"/>
    </row>
    <row r="47" spans="1:19" ht="21" x14ac:dyDescent="0.25">
      <c r="A47" s="6">
        <v>4103</v>
      </c>
      <c r="B47" s="17" t="s">
        <v>85</v>
      </c>
      <c r="C47" s="194">
        <v>6000</v>
      </c>
      <c r="D47" s="177">
        <v>6000</v>
      </c>
      <c r="E47" s="194">
        <v>6000</v>
      </c>
      <c r="F47" s="47">
        <v>6000</v>
      </c>
      <c r="G47" s="159">
        <v>6000</v>
      </c>
      <c r="H47" s="177">
        <f t="shared" si="10"/>
        <v>0</v>
      </c>
      <c r="I47" s="194">
        <v>6000</v>
      </c>
      <c r="J47" s="159">
        <f t="shared" si="11"/>
        <v>0</v>
      </c>
      <c r="K47" s="177">
        <f t="shared" si="12"/>
        <v>0</v>
      </c>
      <c r="L47" s="2"/>
      <c r="M47" s="2"/>
      <c r="N47" s="2"/>
      <c r="O47" s="2"/>
      <c r="P47" s="2"/>
      <c r="Q47" s="2"/>
      <c r="R47" s="2"/>
      <c r="S47" s="2"/>
    </row>
    <row r="48" spans="1:19" ht="21.75" thickBot="1" x14ac:dyDescent="0.3">
      <c r="A48" s="6"/>
      <c r="B48" s="17" t="s">
        <v>317</v>
      </c>
      <c r="C48" s="194">
        <v>0</v>
      </c>
      <c r="D48" s="177">
        <v>0</v>
      </c>
      <c r="E48" s="194">
        <v>0</v>
      </c>
      <c r="F48" s="47">
        <v>0</v>
      </c>
      <c r="G48" s="159">
        <v>0</v>
      </c>
      <c r="H48" s="177">
        <f t="shared" si="10"/>
        <v>0</v>
      </c>
      <c r="I48" s="194">
        <v>200</v>
      </c>
      <c r="J48" s="159">
        <f t="shared" si="11"/>
        <v>200</v>
      </c>
      <c r="K48" s="177">
        <f t="shared" si="12"/>
        <v>200</v>
      </c>
      <c r="L48" s="2" t="s">
        <v>318</v>
      </c>
      <c r="M48" s="2"/>
      <c r="N48" s="2"/>
      <c r="O48" s="2"/>
      <c r="P48" s="2"/>
      <c r="Q48" s="2"/>
      <c r="R48" s="2"/>
      <c r="S48" s="2"/>
    </row>
    <row r="49" spans="1:19" ht="21.75" thickBot="1" x14ac:dyDescent="0.3">
      <c r="A49" s="8"/>
      <c r="B49" s="39" t="s">
        <v>19</v>
      </c>
      <c r="C49" s="195">
        <f>SUM(C31:C48)</f>
        <v>36475</v>
      </c>
      <c r="D49" s="178">
        <f t="shared" ref="D49:K49" si="13">SUM(D31:D48)</f>
        <v>25043</v>
      </c>
      <c r="E49" s="195">
        <f t="shared" si="13"/>
        <v>25720</v>
      </c>
      <c r="F49" s="160">
        <f t="shared" si="13"/>
        <v>14301</v>
      </c>
      <c r="G49" s="160">
        <f t="shared" si="13"/>
        <v>25404</v>
      </c>
      <c r="H49" s="178">
        <f t="shared" si="13"/>
        <v>316</v>
      </c>
      <c r="I49" s="195">
        <f t="shared" si="13"/>
        <v>30250</v>
      </c>
      <c r="J49" s="160">
        <f t="shared" si="13"/>
        <v>4846</v>
      </c>
      <c r="K49" s="178">
        <f t="shared" si="13"/>
        <v>4530</v>
      </c>
      <c r="L49" s="1"/>
      <c r="M49" s="1"/>
      <c r="N49" s="2"/>
      <c r="O49" s="2"/>
      <c r="P49" s="2"/>
      <c r="Q49" s="3"/>
      <c r="R49" s="1"/>
      <c r="S49" s="1"/>
    </row>
    <row r="50" spans="1:19" ht="21" x14ac:dyDescent="0.25">
      <c r="A50" s="8"/>
      <c r="B50" s="29"/>
      <c r="C50" s="198"/>
      <c r="D50" s="183"/>
      <c r="E50" s="198"/>
      <c r="F50" s="89"/>
      <c r="G50" s="89"/>
      <c r="H50" s="187"/>
      <c r="I50" s="198"/>
      <c r="J50" s="89"/>
      <c r="K50" s="183"/>
      <c r="L50" s="1"/>
      <c r="M50" s="1"/>
      <c r="N50" s="2"/>
      <c r="O50" s="2"/>
      <c r="P50" s="2"/>
      <c r="Q50" s="2"/>
      <c r="R50" s="1"/>
      <c r="S50" s="1"/>
    </row>
    <row r="51" spans="1:19" ht="21.75" thickBot="1" x14ac:dyDescent="0.3">
      <c r="A51" s="8">
        <v>102</v>
      </c>
      <c r="B51" s="8" t="s">
        <v>39</v>
      </c>
      <c r="C51" s="196"/>
      <c r="D51" s="179"/>
      <c r="E51" s="196"/>
      <c r="F51" s="5"/>
      <c r="G51" s="5"/>
      <c r="H51" s="179"/>
      <c r="I51" s="196"/>
      <c r="J51" s="5"/>
      <c r="K51" s="179"/>
      <c r="L51" s="2"/>
      <c r="M51" s="2"/>
      <c r="N51" s="2"/>
      <c r="O51" s="2"/>
      <c r="P51" s="2"/>
      <c r="Q51" s="2"/>
      <c r="R51" s="2"/>
      <c r="S51" s="2"/>
    </row>
    <row r="52" spans="1:19" ht="21.75" thickTop="1" x14ac:dyDescent="0.25">
      <c r="A52" s="6">
        <v>4014</v>
      </c>
      <c r="B52" s="17" t="s">
        <v>41</v>
      </c>
      <c r="C52" s="205">
        <v>3000</v>
      </c>
      <c r="D52" s="206">
        <v>2007</v>
      </c>
      <c r="E52" s="205">
        <v>3000</v>
      </c>
      <c r="F52" s="209">
        <v>737</v>
      </c>
      <c r="G52" s="209">
        <v>3000</v>
      </c>
      <c r="H52" s="206">
        <f>E52-G52</f>
        <v>0</v>
      </c>
      <c r="I52" s="205">
        <v>3000</v>
      </c>
      <c r="J52" s="210">
        <f t="shared" ref="J52:J60" si="14">I52-G52</f>
        <v>0</v>
      </c>
      <c r="K52" s="206">
        <f t="shared" ref="K52:K60" si="15">I52-E52</f>
        <v>0</v>
      </c>
      <c r="L52" s="2" t="s">
        <v>154</v>
      </c>
      <c r="M52" s="2"/>
      <c r="N52" s="2"/>
      <c r="O52" s="2"/>
      <c r="P52" s="2"/>
      <c r="Q52" s="3"/>
      <c r="R52" s="2"/>
      <c r="S52" s="2"/>
    </row>
    <row r="53" spans="1:19" ht="21" x14ac:dyDescent="0.25">
      <c r="A53" s="6">
        <v>4028</v>
      </c>
      <c r="B53" s="17" t="s">
        <v>42</v>
      </c>
      <c r="C53" s="194">
        <v>3500</v>
      </c>
      <c r="D53" s="177">
        <v>3457</v>
      </c>
      <c r="E53" s="194">
        <v>3500</v>
      </c>
      <c r="F53" s="47">
        <v>1626</v>
      </c>
      <c r="G53" s="159">
        <v>3500</v>
      </c>
      <c r="H53" s="177">
        <f t="shared" ref="H53:H60" si="16">E53-G53</f>
        <v>0</v>
      </c>
      <c r="I53" s="194">
        <v>3500</v>
      </c>
      <c r="J53" s="159">
        <f t="shared" si="14"/>
        <v>0</v>
      </c>
      <c r="K53" s="177">
        <f t="shared" si="15"/>
        <v>0</v>
      </c>
      <c r="L53" s="2"/>
      <c r="M53" s="2"/>
      <c r="N53" s="2"/>
      <c r="O53" s="2"/>
      <c r="P53" s="2"/>
      <c r="Q53" s="3"/>
      <c r="R53" s="2"/>
      <c r="S53" s="2"/>
    </row>
    <row r="54" spans="1:19" ht="21" x14ac:dyDescent="0.25">
      <c r="A54" s="6">
        <v>4030</v>
      </c>
      <c r="B54" s="6" t="s">
        <v>43</v>
      </c>
      <c r="C54" s="194">
        <v>420</v>
      </c>
      <c r="D54" s="177">
        <v>420</v>
      </c>
      <c r="E54" s="194">
        <v>420</v>
      </c>
      <c r="F54" s="47">
        <v>241</v>
      </c>
      <c r="G54" s="159">
        <v>500</v>
      </c>
      <c r="H54" s="177">
        <f t="shared" si="16"/>
        <v>-80</v>
      </c>
      <c r="I54" s="194">
        <v>500</v>
      </c>
      <c r="J54" s="159">
        <f t="shared" si="14"/>
        <v>0</v>
      </c>
      <c r="K54" s="177">
        <f t="shared" si="15"/>
        <v>80</v>
      </c>
      <c r="L54" s="2"/>
      <c r="M54" s="2"/>
      <c r="N54" s="2"/>
      <c r="O54" s="2"/>
      <c r="P54" s="2"/>
      <c r="Q54" s="3"/>
      <c r="R54" s="2"/>
      <c r="S54" s="2"/>
    </row>
    <row r="55" spans="1:19" ht="21" x14ac:dyDescent="0.25">
      <c r="A55" s="6">
        <v>4036</v>
      </c>
      <c r="B55" s="17" t="s">
        <v>44</v>
      </c>
      <c r="C55" s="194">
        <v>140</v>
      </c>
      <c r="D55" s="177">
        <v>152</v>
      </c>
      <c r="E55" s="194">
        <v>150</v>
      </c>
      <c r="F55" s="47">
        <v>97</v>
      </c>
      <c r="G55" s="159">
        <v>150</v>
      </c>
      <c r="H55" s="177">
        <f t="shared" si="16"/>
        <v>0</v>
      </c>
      <c r="I55" s="194">
        <v>200</v>
      </c>
      <c r="J55" s="159">
        <f t="shared" si="14"/>
        <v>50</v>
      </c>
      <c r="K55" s="177">
        <f t="shared" si="15"/>
        <v>50</v>
      </c>
      <c r="L55" s="2"/>
      <c r="M55" s="2"/>
      <c r="N55" s="2"/>
      <c r="O55" s="2"/>
      <c r="P55" s="2"/>
      <c r="Q55" s="2"/>
      <c r="R55" s="2"/>
      <c r="S55" s="2"/>
    </row>
    <row r="56" spans="1:19" ht="21" x14ac:dyDescent="0.25">
      <c r="A56" s="6">
        <v>4036</v>
      </c>
      <c r="B56" s="17" t="s">
        <v>45</v>
      </c>
      <c r="C56" s="194">
        <v>2000</v>
      </c>
      <c r="D56" s="177">
        <v>2842</v>
      </c>
      <c r="E56" s="194">
        <v>2000</v>
      </c>
      <c r="F56" s="47">
        <v>951</v>
      </c>
      <c r="G56" s="159">
        <v>2000</v>
      </c>
      <c r="H56" s="177">
        <f t="shared" si="16"/>
        <v>0</v>
      </c>
      <c r="I56" s="194">
        <v>2000</v>
      </c>
      <c r="J56" s="159">
        <f t="shared" si="14"/>
        <v>0</v>
      </c>
      <c r="K56" s="177">
        <f t="shared" si="15"/>
        <v>0</v>
      </c>
      <c r="L56" s="2" t="s">
        <v>322</v>
      </c>
      <c r="M56" s="2"/>
      <c r="N56" s="1"/>
      <c r="O56" s="1"/>
      <c r="P56" s="1"/>
      <c r="Q56" s="158"/>
      <c r="R56" s="2"/>
      <c r="S56" s="2"/>
    </row>
    <row r="57" spans="1:19" ht="21" x14ac:dyDescent="0.25">
      <c r="A57" s="6">
        <v>4036</v>
      </c>
      <c r="B57" s="17" t="s">
        <v>161</v>
      </c>
      <c r="C57" s="194">
        <v>3000</v>
      </c>
      <c r="D57" s="177">
        <v>3000</v>
      </c>
      <c r="E57" s="194">
        <v>3000</v>
      </c>
      <c r="F57" s="47">
        <v>3000</v>
      </c>
      <c r="G57" s="159">
        <v>3000</v>
      </c>
      <c r="H57" s="177">
        <f t="shared" si="16"/>
        <v>0</v>
      </c>
      <c r="I57" s="194">
        <v>1500</v>
      </c>
      <c r="J57" s="159">
        <f t="shared" si="14"/>
        <v>-1500</v>
      </c>
      <c r="K57" s="177">
        <f t="shared" si="15"/>
        <v>-1500</v>
      </c>
      <c r="L57" s="2" t="s">
        <v>323</v>
      </c>
      <c r="M57" s="2"/>
      <c r="N57" s="2"/>
      <c r="O57" s="2"/>
      <c r="P57" s="2"/>
      <c r="Q57" s="2"/>
      <c r="R57" s="2"/>
      <c r="S57" s="2"/>
    </row>
    <row r="58" spans="1:19" ht="21" x14ac:dyDescent="0.25">
      <c r="A58" s="6">
        <v>4018</v>
      </c>
      <c r="B58" s="17" t="s">
        <v>82</v>
      </c>
      <c r="C58" s="194">
        <v>0</v>
      </c>
      <c r="D58" s="177">
        <v>0</v>
      </c>
      <c r="E58" s="194">
        <v>1000</v>
      </c>
      <c r="F58" s="47">
        <v>554</v>
      </c>
      <c r="G58" s="159">
        <v>1000</v>
      </c>
      <c r="H58" s="177">
        <f t="shared" si="16"/>
        <v>0</v>
      </c>
      <c r="I58" s="194">
        <v>1000</v>
      </c>
      <c r="J58" s="159">
        <f t="shared" si="14"/>
        <v>0</v>
      </c>
      <c r="K58" s="177">
        <f t="shared" si="15"/>
        <v>0</v>
      </c>
      <c r="L58" s="2"/>
      <c r="M58" s="2"/>
      <c r="N58" s="2"/>
      <c r="O58" s="2"/>
      <c r="P58" s="2"/>
      <c r="Q58" s="2"/>
      <c r="R58" s="2"/>
      <c r="S58" s="2"/>
    </row>
    <row r="59" spans="1:19" ht="21.75" thickBot="1" x14ac:dyDescent="0.3">
      <c r="A59" s="6">
        <v>4135</v>
      </c>
      <c r="B59" s="17" t="s">
        <v>46</v>
      </c>
      <c r="C59" s="200">
        <v>250</v>
      </c>
      <c r="D59" s="185">
        <v>214</v>
      </c>
      <c r="E59" s="200">
        <v>300</v>
      </c>
      <c r="F59" s="172">
        <v>100</v>
      </c>
      <c r="G59" s="171">
        <v>250</v>
      </c>
      <c r="H59" s="185">
        <f t="shared" si="16"/>
        <v>50</v>
      </c>
      <c r="I59" s="200">
        <v>250</v>
      </c>
      <c r="J59" s="171">
        <f t="shared" si="14"/>
        <v>0</v>
      </c>
      <c r="K59" s="185">
        <f t="shared" si="15"/>
        <v>-50</v>
      </c>
      <c r="L59" s="2"/>
      <c r="M59" s="2"/>
      <c r="N59" s="2"/>
      <c r="O59" s="2"/>
      <c r="P59" s="2"/>
      <c r="Q59" s="2"/>
      <c r="R59" s="2"/>
      <c r="S59" s="2"/>
    </row>
    <row r="60" spans="1:19" ht="21.75" thickBot="1" x14ac:dyDescent="0.3">
      <c r="A60" s="8"/>
      <c r="B60" s="39" t="s">
        <v>19</v>
      </c>
      <c r="C60" s="195">
        <f t="shared" ref="C60:I60" si="17">SUM(C52:C59)</f>
        <v>12310</v>
      </c>
      <c r="D60" s="178">
        <f t="shared" si="17"/>
        <v>12092</v>
      </c>
      <c r="E60" s="195">
        <f t="shared" si="17"/>
        <v>13370</v>
      </c>
      <c r="F60" s="160">
        <f t="shared" si="17"/>
        <v>7306</v>
      </c>
      <c r="G60" s="160">
        <f t="shared" si="17"/>
        <v>13400</v>
      </c>
      <c r="H60" s="178">
        <f t="shared" si="16"/>
        <v>-30</v>
      </c>
      <c r="I60" s="195">
        <f t="shared" si="17"/>
        <v>11950</v>
      </c>
      <c r="J60" s="160">
        <f t="shared" si="14"/>
        <v>-1450</v>
      </c>
      <c r="K60" s="178">
        <f t="shared" si="15"/>
        <v>-1420</v>
      </c>
      <c r="L60" s="1"/>
      <c r="M60" s="1"/>
      <c r="N60" s="2"/>
      <c r="O60" s="2"/>
      <c r="P60" s="2"/>
      <c r="Q60" s="3"/>
      <c r="R60" s="1"/>
      <c r="S60" s="1"/>
    </row>
    <row r="61" spans="1:19" ht="21.75" thickBot="1" x14ac:dyDescent="0.3">
      <c r="A61" s="6">
        <v>103</v>
      </c>
      <c r="B61" s="6" t="s">
        <v>47</v>
      </c>
      <c r="C61" s="196"/>
      <c r="D61" s="179"/>
      <c r="E61" s="196"/>
      <c r="F61" s="5"/>
      <c r="G61" s="5"/>
      <c r="H61" s="179"/>
      <c r="I61" s="196"/>
      <c r="J61" s="5"/>
      <c r="K61" s="179"/>
      <c r="L61" s="2"/>
      <c r="M61" s="2"/>
      <c r="N61" s="2"/>
      <c r="O61" s="2"/>
      <c r="P61" s="2"/>
      <c r="Q61" s="3"/>
      <c r="R61" s="2"/>
      <c r="S61" s="2"/>
    </row>
    <row r="62" spans="1:19" ht="21.75" thickTop="1" x14ac:dyDescent="0.25">
      <c r="A62" s="6">
        <v>4037</v>
      </c>
      <c r="B62" s="17" t="s">
        <v>216</v>
      </c>
      <c r="C62" s="205">
        <v>14500</v>
      </c>
      <c r="D62" s="206">
        <v>13555</v>
      </c>
      <c r="E62" s="230">
        <v>14500</v>
      </c>
      <c r="F62" s="209">
        <v>6780</v>
      </c>
      <c r="G62" s="210">
        <v>14500</v>
      </c>
      <c r="H62" s="206">
        <f>E62-G62</f>
        <v>0</v>
      </c>
      <c r="I62" s="230">
        <v>14500</v>
      </c>
      <c r="J62" s="210">
        <f t="shared" ref="J62:J70" si="18">I62-G62</f>
        <v>0</v>
      </c>
      <c r="K62" s="206">
        <f t="shared" ref="K62:K70" si="19">I62-E62</f>
        <v>0</v>
      </c>
      <c r="L62" s="2"/>
      <c r="M62" s="2"/>
      <c r="N62" s="2"/>
      <c r="O62" s="2"/>
      <c r="P62" s="2"/>
      <c r="Q62" s="2"/>
      <c r="R62" s="2"/>
      <c r="S62" s="2"/>
    </row>
    <row r="63" spans="1:19" ht="21" x14ac:dyDescent="0.25">
      <c r="A63" s="6">
        <v>4144</v>
      </c>
      <c r="B63" s="6" t="s">
        <v>262</v>
      </c>
      <c r="C63" s="194">
        <v>500</v>
      </c>
      <c r="D63" s="177">
        <v>0</v>
      </c>
      <c r="E63" s="245">
        <v>500</v>
      </c>
      <c r="F63" s="47">
        <v>0</v>
      </c>
      <c r="G63" s="159">
        <v>0</v>
      </c>
      <c r="H63" s="177">
        <f t="shared" ref="H63:H70" si="20">E63-G63</f>
        <v>500</v>
      </c>
      <c r="I63" s="259">
        <v>500</v>
      </c>
      <c r="J63" s="159">
        <f t="shared" si="18"/>
        <v>500</v>
      </c>
      <c r="K63" s="177">
        <f t="shared" si="19"/>
        <v>0</v>
      </c>
      <c r="L63" s="2" t="s">
        <v>352</v>
      </c>
      <c r="M63" s="2"/>
      <c r="N63" s="2"/>
      <c r="O63" s="2"/>
      <c r="P63" s="2"/>
      <c r="Q63" s="2"/>
      <c r="R63" s="2"/>
      <c r="S63" s="2"/>
    </row>
    <row r="64" spans="1:19" ht="21" x14ac:dyDescent="0.25">
      <c r="A64" s="6">
        <v>4037</v>
      </c>
      <c r="B64" s="17" t="s">
        <v>49</v>
      </c>
      <c r="C64" s="194">
        <v>1000</v>
      </c>
      <c r="D64" s="177">
        <v>119</v>
      </c>
      <c r="E64" s="245">
        <v>500</v>
      </c>
      <c r="F64" s="47">
        <v>0</v>
      </c>
      <c r="G64" s="159">
        <v>125</v>
      </c>
      <c r="H64" s="177">
        <f t="shared" si="20"/>
        <v>375</v>
      </c>
      <c r="I64" s="245">
        <v>250</v>
      </c>
      <c r="J64" s="159">
        <f t="shared" si="18"/>
        <v>125</v>
      </c>
      <c r="K64" s="177">
        <f t="shared" si="19"/>
        <v>-250</v>
      </c>
      <c r="L64" s="2"/>
      <c r="M64" s="2"/>
      <c r="N64" s="2"/>
      <c r="O64" s="2"/>
      <c r="P64" s="2"/>
      <c r="Q64" s="3"/>
      <c r="R64" s="2"/>
      <c r="S64" s="2"/>
    </row>
    <row r="65" spans="1:19" ht="21" x14ac:dyDescent="0.25">
      <c r="A65" s="6">
        <v>4037</v>
      </c>
      <c r="B65" s="6" t="s">
        <v>50</v>
      </c>
      <c r="C65" s="194">
        <v>4500</v>
      </c>
      <c r="D65" s="177">
        <v>4808</v>
      </c>
      <c r="E65" s="245">
        <v>4500</v>
      </c>
      <c r="F65" s="47">
        <v>1560</v>
      </c>
      <c r="G65" s="159">
        <v>4500</v>
      </c>
      <c r="H65" s="177">
        <f t="shared" si="20"/>
        <v>0</v>
      </c>
      <c r="I65" s="259">
        <v>0</v>
      </c>
      <c r="J65" s="159">
        <f t="shared" si="18"/>
        <v>-4500</v>
      </c>
      <c r="K65" s="177">
        <f t="shared" si="19"/>
        <v>-4500</v>
      </c>
      <c r="L65" s="2" t="s">
        <v>131</v>
      </c>
      <c r="M65" s="2"/>
      <c r="N65" s="2"/>
      <c r="O65" s="2"/>
      <c r="P65" s="2"/>
      <c r="Q65" s="3"/>
      <c r="R65" s="2"/>
      <c r="S65" s="2"/>
    </row>
    <row r="66" spans="1:19" ht="21" x14ac:dyDescent="0.25">
      <c r="A66" s="6">
        <v>4037</v>
      </c>
      <c r="B66" s="17" t="s">
        <v>51</v>
      </c>
      <c r="C66" s="194">
        <v>3000</v>
      </c>
      <c r="D66" s="177">
        <v>1288</v>
      </c>
      <c r="E66" s="245">
        <v>4000</v>
      </c>
      <c r="F66" s="47">
        <v>1320</v>
      </c>
      <c r="G66" s="159">
        <v>4000</v>
      </c>
      <c r="H66" s="177">
        <f t="shared" si="20"/>
        <v>0</v>
      </c>
      <c r="I66" s="245">
        <v>4000</v>
      </c>
      <c r="J66" s="159">
        <f t="shared" si="18"/>
        <v>0</v>
      </c>
      <c r="K66" s="177">
        <f t="shared" si="19"/>
        <v>0</v>
      </c>
      <c r="L66" s="2" t="s">
        <v>332</v>
      </c>
      <c r="M66" s="2" t="s">
        <v>305</v>
      </c>
      <c r="N66" s="2"/>
      <c r="O66" s="2"/>
      <c r="P66" s="2"/>
      <c r="Q66" s="3"/>
      <c r="R66" s="2"/>
      <c r="S66" s="2"/>
    </row>
    <row r="67" spans="1:19" ht="21" x14ac:dyDescent="0.25">
      <c r="A67" s="6">
        <v>4035</v>
      </c>
      <c r="B67" s="17" t="s">
        <v>116</v>
      </c>
      <c r="C67" s="194">
        <v>2500</v>
      </c>
      <c r="D67" s="177">
        <v>1799</v>
      </c>
      <c r="E67" s="245">
        <v>2500</v>
      </c>
      <c r="F67" s="47">
        <v>736</v>
      </c>
      <c r="G67" s="159">
        <v>2500</v>
      </c>
      <c r="H67" s="177">
        <f t="shared" si="20"/>
        <v>0</v>
      </c>
      <c r="I67" s="245">
        <v>2500</v>
      </c>
      <c r="J67" s="159">
        <f t="shared" si="18"/>
        <v>0</v>
      </c>
      <c r="K67" s="177">
        <f t="shared" si="19"/>
        <v>0</v>
      </c>
      <c r="L67" s="2" t="s">
        <v>356</v>
      </c>
      <c r="M67" s="2"/>
      <c r="N67" s="2"/>
      <c r="O67" s="2"/>
      <c r="P67" s="2"/>
      <c r="Q67" s="2"/>
      <c r="R67" s="2"/>
      <c r="S67" s="2"/>
    </row>
    <row r="68" spans="1:19" ht="21" x14ac:dyDescent="0.25">
      <c r="A68" s="7">
        <v>4037</v>
      </c>
      <c r="B68" s="17" t="s">
        <v>217</v>
      </c>
      <c r="C68" s="194">
        <v>0</v>
      </c>
      <c r="D68" s="177">
        <v>959.22</v>
      </c>
      <c r="E68" s="245">
        <v>5800</v>
      </c>
      <c r="F68" s="47">
        <v>2558</v>
      </c>
      <c r="G68" s="159">
        <v>5800</v>
      </c>
      <c r="H68" s="177">
        <f t="shared" si="20"/>
        <v>0</v>
      </c>
      <c r="I68" s="245">
        <v>5800</v>
      </c>
      <c r="J68" s="159">
        <f t="shared" si="18"/>
        <v>0</v>
      </c>
      <c r="K68" s="177">
        <f t="shared" si="19"/>
        <v>0</v>
      </c>
      <c r="L68" s="2"/>
      <c r="M68" s="2" t="s">
        <v>306</v>
      </c>
      <c r="N68" s="2"/>
      <c r="O68" s="2"/>
      <c r="P68" s="2"/>
      <c r="Q68" s="2"/>
      <c r="R68" s="2"/>
      <c r="S68" s="2"/>
    </row>
    <row r="69" spans="1:19" ht="21.75" thickBot="1" x14ac:dyDescent="0.3">
      <c r="A69" s="7">
        <v>4128</v>
      </c>
      <c r="B69" s="17" t="s">
        <v>238</v>
      </c>
      <c r="C69" s="207">
        <v>0</v>
      </c>
      <c r="D69" s="208">
        <v>0</v>
      </c>
      <c r="E69" s="231">
        <v>6000</v>
      </c>
      <c r="F69" s="211">
        <v>574</v>
      </c>
      <c r="G69" s="212">
        <v>6000</v>
      </c>
      <c r="H69" s="208">
        <f t="shared" si="20"/>
        <v>0</v>
      </c>
      <c r="I69" s="231">
        <v>6000</v>
      </c>
      <c r="J69" s="212">
        <f t="shared" si="18"/>
        <v>0</v>
      </c>
      <c r="K69" s="208">
        <f t="shared" si="19"/>
        <v>0</v>
      </c>
      <c r="L69" s="2" t="s">
        <v>331</v>
      </c>
      <c r="M69" s="2"/>
      <c r="N69" s="2"/>
      <c r="O69" s="2"/>
      <c r="P69" s="2"/>
      <c r="Q69" s="3"/>
      <c r="R69" s="2"/>
      <c r="S69" s="2"/>
    </row>
    <row r="70" spans="1:19" ht="22.5" thickTop="1" thickBot="1" x14ac:dyDescent="0.3">
      <c r="A70" s="8"/>
      <c r="B70" s="39" t="s">
        <v>19</v>
      </c>
      <c r="C70" s="197">
        <f t="shared" ref="C70:I70" si="21">SUM(C62:C69)</f>
        <v>26000</v>
      </c>
      <c r="D70" s="182">
        <f t="shared" si="21"/>
        <v>22528.22</v>
      </c>
      <c r="E70" s="197">
        <f t="shared" si="21"/>
        <v>38300</v>
      </c>
      <c r="F70" s="161">
        <f t="shared" si="21"/>
        <v>13528</v>
      </c>
      <c r="G70" s="161">
        <f t="shared" si="21"/>
        <v>37425</v>
      </c>
      <c r="H70" s="182">
        <f t="shared" si="20"/>
        <v>875</v>
      </c>
      <c r="I70" s="37">
        <f t="shared" si="21"/>
        <v>33550</v>
      </c>
      <c r="J70" s="161">
        <f t="shared" si="18"/>
        <v>-3875</v>
      </c>
      <c r="K70" s="182">
        <f t="shared" si="19"/>
        <v>-4750</v>
      </c>
      <c r="L70" s="1"/>
      <c r="M70" s="1"/>
      <c r="N70" s="2"/>
      <c r="O70" s="2"/>
      <c r="P70" s="2"/>
      <c r="Q70" s="3"/>
      <c r="R70" s="1"/>
      <c r="S70" s="1"/>
    </row>
    <row r="71" spans="1:19" ht="21.75" thickBot="1" x14ac:dyDescent="0.3">
      <c r="A71" s="8">
        <v>104</v>
      </c>
      <c r="B71" s="8" t="s">
        <v>35</v>
      </c>
      <c r="C71" s="196"/>
      <c r="D71" s="179"/>
      <c r="E71" s="196"/>
      <c r="F71" s="5"/>
      <c r="G71" s="5"/>
      <c r="H71" s="179"/>
      <c r="I71" s="196"/>
      <c r="J71" s="5"/>
      <c r="K71" s="179"/>
      <c r="L71" s="2"/>
      <c r="M71" s="2"/>
      <c r="N71" s="2"/>
      <c r="O71" s="2"/>
      <c r="P71" s="2"/>
      <c r="Q71" s="2"/>
      <c r="R71" s="2"/>
      <c r="S71" s="2"/>
    </row>
    <row r="72" spans="1:19" ht="21.75" thickTop="1" x14ac:dyDescent="0.25">
      <c r="A72" s="6">
        <v>4029</v>
      </c>
      <c r="B72" s="17" t="s">
        <v>36</v>
      </c>
      <c r="C72" s="205">
        <v>6000</v>
      </c>
      <c r="D72" s="206">
        <v>6000</v>
      </c>
      <c r="E72" s="205">
        <v>6000</v>
      </c>
      <c r="F72" s="209">
        <v>161</v>
      </c>
      <c r="G72" s="210">
        <v>6000</v>
      </c>
      <c r="H72" s="206">
        <f>E72-G72</f>
        <v>0</v>
      </c>
      <c r="I72" s="205">
        <v>6000</v>
      </c>
      <c r="J72" s="210">
        <f>I72-G72</f>
        <v>0</v>
      </c>
      <c r="K72" s="206">
        <f>I72-E72</f>
        <v>0</v>
      </c>
      <c r="L72" s="2"/>
      <c r="M72" s="2"/>
      <c r="N72" s="1"/>
      <c r="O72" s="1"/>
      <c r="P72" s="1"/>
      <c r="Q72" s="158"/>
      <c r="R72" s="2"/>
      <c r="S72" s="2"/>
    </row>
    <row r="73" spans="1:19" ht="21" x14ac:dyDescent="0.25">
      <c r="A73" s="6">
        <v>4033</v>
      </c>
      <c r="B73" s="17" t="s">
        <v>102</v>
      </c>
      <c r="C73" s="194">
        <v>750</v>
      </c>
      <c r="D73" s="177">
        <v>105</v>
      </c>
      <c r="E73" s="194">
        <v>750</v>
      </c>
      <c r="F73" s="47">
        <v>355</v>
      </c>
      <c r="G73" s="159">
        <v>750</v>
      </c>
      <c r="H73" s="177">
        <f t="shared" ref="H73:H77" si="22">E73-G73</f>
        <v>0</v>
      </c>
      <c r="I73" s="194">
        <v>750</v>
      </c>
      <c r="J73" s="159">
        <f>I73-G73</f>
        <v>0</v>
      </c>
      <c r="K73" s="177">
        <f t="shared" ref="K73:K77" si="23">I73-E73</f>
        <v>0</v>
      </c>
      <c r="L73" s="2"/>
      <c r="M73" s="2"/>
      <c r="N73" s="1"/>
      <c r="O73" s="1"/>
      <c r="P73" s="1"/>
      <c r="Q73" s="158"/>
      <c r="R73" s="2"/>
      <c r="S73" s="2"/>
    </row>
    <row r="74" spans="1:19" ht="21" x14ac:dyDescent="0.25">
      <c r="A74" s="6">
        <v>4044</v>
      </c>
      <c r="B74" s="17" t="s">
        <v>162</v>
      </c>
      <c r="C74" s="194">
        <v>400</v>
      </c>
      <c r="D74" s="177">
        <v>3</v>
      </c>
      <c r="E74" s="194">
        <v>400</v>
      </c>
      <c r="F74" s="47">
        <v>0</v>
      </c>
      <c r="G74" s="159">
        <v>250</v>
      </c>
      <c r="H74" s="177">
        <f t="shared" si="22"/>
        <v>150</v>
      </c>
      <c r="I74" s="194">
        <v>400</v>
      </c>
      <c r="J74" s="159">
        <f>I74-G74</f>
        <v>150</v>
      </c>
      <c r="K74" s="177">
        <f t="shared" si="23"/>
        <v>0</v>
      </c>
      <c r="L74" s="2"/>
      <c r="M74" s="2" t="s">
        <v>171</v>
      </c>
      <c r="N74" s="2"/>
      <c r="O74" s="2"/>
      <c r="P74" s="2"/>
      <c r="Q74" s="2"/>
      <c r="R74" s="2"/>
      <c r="S74" s="2"/>
    </row>
    <row r="75" spans="1:19" ht="21" x14ac:dyDescent="0.25">
      <c r="A75" s="6">
        <v>4072</v>
      </c>
      <c r="B75" s="17" t="s">
        <v>37</v>
      </c>
      <c r="C75" s="194">
        <v>1500</v>
      </c>
      <c r="D75" s="177">
        <v>727</v>
      </c>
      <c r="E75" s="194">
        <v>1500</v>
      </c>
      <c r="F75" s="47">
        <v>0</v>
      </c>
      <c r="G75" s="159">
        <v>1900</v>
      </c>
      <c r="H75" s="177">
        <f t="shared" si="22"/>
        <v>-400</v>
      </c>
      <c r="I75" s="194">
        <v>2500</v>
      </c>
      <c r="J75" s="159">
        <f>I75-G75</f>
        <v>600</v>
      </c>
      <c r="K75" s="177">
        <f t="shared" si="23"/>
        <v>1000</v>
      </c>
      <c r="L75" s="2"/>
      <c r="M75" s="2" t="s">
        <v>307</v>
      </c>
      <c r="N75" s="2"/>
      <c r="O75" s="2"/>
      <c r="P75" s="2"/>
      <c r="Q75" s="2"/>
      <c r="R75" s="2"/>
      <c r="S75" s="2"/>
    </row>
    <row r="76" spans="1:19" ht="21.75" thickBot="1" x14ac:dyDescent="0.3">
      <c r="A76" s="6">
        <v>4136</v>
      </c>
      <c r="B76" s="17" t="s">
        <v>38</v>
      </c>
      <c r="C76" s="207">
        <v>50</v>
      </c>
      <c r="D76" s="208">
        <v>21</v>
      </c>
      <c r="E76" s="207">
        <v>50</v>
      </c>
      <c r="F76" s="211">
        <v>25</v>
      </c>
      <c r="G76" s="212">
        <v>25</v>
      </c>
      <c r="H76" s="208">
        <f t="shared" si="22"/>
        <v>25</v>
      </c>
      <c r="I76" s="207">
        <v>25</v>
      </c>
      <c r="J76" s="212">
        <f>I76-G76</f>
        <v>0</v>
      </c>
      <c r="K76" s="208">
        <f t="shared" si="23"/>
        <v>-25</v>
      </c>
      <c r="L76" s="2"/>
      <c r="M76" s="2"/>
      <c r="N76" s="2"/>
      <c r="O76" s="2"/>
      <c r="P76" s="2"/>
      <c r="Q76" s="3"/>
      <c r="R76" s="2"/>
      <c r="S76" s="2"/>
    </row>
    <row r="77" spans="1:19" ht="22.5" thickTop="1" thickBot="1" x14ac:dyDescent="0.3">
      <c r="A77" s="8"/>
      <c r="B77" s="39" t="s">
        <v>19</v>
      </c>
      <c r="C77" s="197">
        <f>SUM(C72:C76)</f>
        <v>8700</v>
      </c>
      <c r="D77" s="182">
        <f t="shared" ref="D77:J77" si="24">SUM(D72:D76)</f>
        <v>6856</v>
      </c>
      <c r="E77" s="197">
        <f t="shared" si="24"/>
        <v>8700</v>
      </c>
      <c r="F77" s="161">
        <f t="shared" si="24"/>
        <v>541</v>
      </c>
      <c r="G77" s="161">
        <f t="shared" si="24"/>
        <v>8925</v>
      </c>
      <c r="H77" s="182">
        <f t="shared" si="22"/>
        <v>-225</v>
      </c>
      <c r="I77" s="197">
        <f t="shared" si="24"/>
        <v>9675</v>
      </c>
      <c r="J77" s="161">
        <f t="shared" si="24"/>
        <v>750</v>
      </c>
      <c r="K77" s="182">
        <f t="shared" si="23"/>
        <v>975</v>
      </c>
      <c r="L77" s="1"/>
      <c r="M77" s="1"/>
      <c r="N77" s="2"/>
      <c r="O77" s="2"/>
      <c r="P77" s="2"/>
      <c r="Q77" s="3"/>
      <c r="R77" s="1"/>
      <c r="S77" s="1"/>
    </row>
    <row r="78" spans="1:19" ht="21.75" thickBot="1" x14ac:dyDescent="0.3">
      <c r="A78" s="8">
        <v>106</v>
      </c>
      <c r="B78" s="8" t="s">
        <v>54</v>
      </c>
      <c r="C78" s="196"/>
      <c r="D78" s="179"/>
      <c r="E78" s="196"/>
      <c r="F78" s="5"/>
      <c r="G78" s="5"/>
      <c r="H78" s="179"/>
      <c r="I78" s="196"/>
      <c r="J78" s="5"/>
      <c r="K78" s="179"/>
      <c r="L78" s="2"/>
      <c r="M78" s="2"/>
      <c r="N78" s="2"/>
      <c r="O78" s="2"/>
      <c r="P78" s="2"/>
      <c r="Q78" s="2"/>
      <c r="R78" s="2"/>
      <c r="S78" s="2"/>
    </row>
    <row r="79" spans="1:19" ht="21.75" thickTop="1" x14ac:dyDescent="0.25">
      <c r="A79" s="6">
        <v>4053</v>
      </c>
      <c r="B79" s="17" t="s">
        <v>55</v>
      </c>
      <c r="C79" s="205">
        <v>1975</v>
      </c>
      <c r="D79" s="206">
        <v>1975</v>
      </c>
      <c r="E79" s="205">
        <v>1975</v>
      </c>
      <c r="F79" s="209">
        <v>1017</v>
      </c>
      <c r="G79" s="210">
        <v>2055</v>
      </c>
      <c r="H79" s="206">
        <f>E79-G79</f>
        <v>-80</v>
      </c>
      <c r="I79" s="224">
        <v>2140</v>
      </c>
      <c r="J79" s="225">
        <f t="shared" ref="J79:J85" si="25">I79-G79</f>
        <v>85</v>
      </c>
      <c r="K79" s="226">
        <f t="shared" ref="K79:K85" si="26">I79-E79</f>
        <v>165</v>
      </c>
      <c r="L79" s="2"/>
      <c r="M79" s="2"/>
      <c r="N79" s="2"/>
      <c r="O79" s="2"/>
      <c r="P79" s="2"/>
      <c r="Q79" s="3"/>
      <c r="R79" s="2"/>
      <c r="S79" s="2"/>
    </row>
    <row r="80" spans="1:19" ht="21" x14ac:dyDescent="0.25">
      <c r="A80" s="6">
        <v>4053</v>
      </c>
      <c r="B80" s="17" t="s">
        <v>372</v>
      </c>
      <c r="C80" s="241">
        <v>0</v>
      </c>
      <c r="D80" s="242">
        <v>0</v>
      </c>
      <c r="E80" s="241">
        <v>0</v>
      </c>
      <c r="F80" s="243">
        <v>0</v>
      </c>
      <c r="G80" s="244">
        <v>0</v>
      </c>
      <c r="H80" s="242">
        <f t="shared" ref="H80:H85" si="27">E80-G80</f>
        <v>0</v>
      </c>
      <c r="I80" s="106">
        <v>7500</v>
      </c>
      <c r="J80" s="9">
        <f t="shared" si="25"/>
        <v>7500</v>
      </c>
      <c r="K80" s="113">
        <f t="shared" si="26"/>
        <v>7500</v>
      </c>
      <c r="L80" s="2"/>
      <c r="M80" s="2"/>
      <c r="N80" s="2"/>
      <c r="O80" s="2"/>
      <c r="P80" s="2"/>
      <c r="Q80" s="3"/>
      <c r="R80" s="2"/>
      <c r="S80" s="2"/>
    </row>
    <row r="81" spans="1:19" ht="21" x14ac:dyDescent="0.25">
      <c r="A81" s="6">
        <v>4053</v>
      </c>
      <c r="B81" s="17" t="s">
        <v>140</v>
      </c>
      <c r="C81" s="194">
        <v>5500</v>
      </c>
      <c r="D81" s="177">
        <v>5500</v>
      </c>
      <c r="E81" s="194">
        <v>5500</v>
      </c>
      <c r="F81" s="47">
        <v>5500</v>
      </c>
      <c r="G81" s="159">
        <v>5500</v>
      </c>
      <c r="H81" s="177">
        <f t="shared" si="27"/>
        <v>0</v>
      </c>
      <c r="I81" s="106">
        <v>8000</v>
      </c>
      <c r="J81" s="9">
        <f t="shared" si="25"/>
        <v>2500</v>
      </c>
      <c r="K81" s="113">
        <f t="shared" si="26"/>
        <v>2500</v>
      </c>
      <c r="L81" s="2" t="s">
        <v>329</v>
      </c>
      <c r="M81" s="2"/>
      <c r="N81" s="2"/>
      <c r="O81" s="2"/>
      <c r="P81" s="2"/>
      <c r="Q81" s="2"/>
      <c r="R81" s="2"/>
      <c r="S81" s="2"/>
    </row>
    <row r="82" spans="1:19" ht="21" x14ac:dyDescent="0.25">
      <c r="A82" s="6">
        <v>4054</v>
      </c>
      <c r="B82" s="17" t="s">
        <v>56</v>
      </c>
      <c r="C82" s="194">
        <v>11460</v>
      </c>
      <c r="D82" s="177">
        <v>11457</v>
      </c>
      <c r="E82" s="194">
        <v>11650</v>
      </c>
      <c r="F82" s="47">
        <v>5699</v>
      </c>
      <c r="G82" s="159">
        <v>11400</v>
      </c>
      <c r="H82" s="177">
        <f t="shared" si="27"/>
        <v>250</v>
      </c>
      <c r="I82" s="106">
        <v>11295</v>
      </c>
      <c r="J82" s="9">
        <f t="shared" si="25"/>
        <v>-105</v>
      </c>
      <c r="K82" s="113">
        <f t="shared" si="26"/>
        <v>-355</v>
      </c>
      <c r="L82" s="2"/>
      <c r="M82" s="2"/>
      <c r="N82" s="2"/>
      <c r="O82" s="2"/>
      <c r="P82" s="2"/>
      <c r="Q82" s="3"/>
      <c r="R82" s="2"/>
      <c r="S82" s="2"/>
    </row>
    <row r="83" spans="1:19" ht="21" x14ac:dyDescent="0.25">
      <c r="A83" s="6">
        <v>4120</v>
      </c>
      <c r="B83" s="17" t="s">
        <v>54</v>
      </c>
      <c r="C83" s="194">
        <v>500</v>
      </c>
      <c r="D83" s="177">
        <v>409</v>
      </c>
      <c r="E83" s="194">
        <v>500</v>
      </c>
      <c r="F83" s="47">
        <v>0</v>
      </c>
      <c r="G83" s="159">
        <v>150</v>
      </c>
      <c r="H83" s="177">
        <f t="shared" si="27"/>
        <v>350</v>
      </c>
      <c r="I83" s="106">
        <v>500</v>
      </c>
      <c r="J83" s="9">
        <f t="shared" si="25"/>
        <v>350</v>
      </c>
      <c r="K83" s="113">
        <f t="shared" si="26"/>
        <v>0</v>
      </c>
      <c r="L83" s="2"/>
      <c r="M83" s="2"/>
      <c r="N83" s="2"/>
      <c r="O83" s="2"/>
      <c r="P83" s="2"/>
      <c r="Q83" s="3"/>
      <c r="R83" s="2"/>
      <c r="S83" s="2"/>
    </row>
    <row r="84" spans="1:19" ht="21.75" thickBot="1" x14ac:dyDescent="0.3">
      <c r="A84" s="7">
        <v>4128</v>
      </c>
      <c r="B84" s="18" t="s">
        <v>110</v>
      </c>
      <c r="C84" s="207">
        <v>4000</v>
      </c>
      <c r="D84" s="208">
        <v>0</v>
      </c>
      <c r="E84" s="207">
        <v>2500</v>
      </c>
      <c r="F84" s="211">
        <v>0</v>
      </c>
      <c r="G84" s="212">
        <v>2500</v>
      </c>
      <c r="H84" s="208">
        <f t="shared" si="27"/>
        <v>0</v>
      </c>
      <c r="I84" s="227">
        <v>10000</v>
      </c>
      <c r="J84" s="228">
        <f t="shared" si="25"/>
        <v>7500</v>
      </c>
      <c r="K84" s="229">
        <f t="shared" si="26"/>
        <v>7500</v>
      </c>
      <c r="L84" s="2" t="s">
        <v>348</v>
      </c>
      <c r="M84" s="2"/>
      <c r="N84" s="2"/>
      <c r="O84" s="2"/>
      <c r="P84" s="2"/>
      <c r="Q84" s="3"/>
      <c r="R84" s="2"/>
      <c r="S84" s="2"/>
    </row>
    <row r="85" spans="1:19" ht="22.5" thickTop="1" thickBot="1" x14ac:dyDescent="0.3">
      <c r="A85" s="8"/>
      <c r="B85" s="39" t="s">
        <v>19</v>
      </c>
      <c r="C85" s="197">
        <f t="shared" ref="C85:I85" si="28">SUM(C79:C84)</f>
        <v>23435</v>
      </c>
      <c r="D85" s="182">
        <f t="shared" si="28"/>
        <v>19341</v>
      </c>
      <c r="E85" s="197">
        <f t="shared" si="28"/>
        <v>22125</v>
      </c>
      <c r="F85" s="161">
        <f t="shared" si="28"/>
        <v>12216</v>
      </c>
      <c r="G85" s="161">
        <f t="shared" si="28"/>
        <v>21605</v>
      </c>
      <c r="H85" s="182">
        <f t="shared" si="27"/>
        <v>520</v>
      </c>
      <c r="I85" s="197">
        <f t="shared" si="28"/>
        <v>39435</v>
      </c>
      <c r="J85" s="161">
        <f t="shared" si="25"/>
        <v>17830</v>
      </c>
      <c r="K85" s="182">
        <f t="shared" si="26"/>
        <v>17310</v>
      </c>
      <c r="L85" s="1"/>
      <c r="M85" s="1"/>
      <c r="N85" s="2"/>
      <c r="O85" s="2"/>
      <c r="P85" s="2"/>
      <c r="Q85" s="3"/>
      <c r="R85" s="1"/>
      <c r="S85" s="1"/>
    </row>
    <row r="86" spans="1:19" ht="21.75" thickBot="1" x14ac:dyDescent="0.3">
      <c r="A86" s="8">
        <v>114</v>
      </c>
      <c r="B86" s="8" t="s">
        <v>58</v>
      </c>
      <c r="C86" s="196"/>
      <c r="D86" s="179"/>
      <c r="E86" s="196"/>
      <c r="F86" s="5"/>
      <c r="G86" s="5"/>
      <c r="H86" s="179"/>
      <c r="I86" s="196"/>
      <c r="J86" s="5"/>
      <c r="K86" s="179"/>
      <c r="L86" s="2"/>
      <c r="M86" s="2"/>
      <c r="N86" s="2"/>
      <c r="O86" s="2"/>
      <c r="P86" s="2"/>
      <c r="Q86" s="3"/>
      <c r="R86" s="2"/>
      <c r="S86" s="2"/>
    </row>
    <row r="87" spans="1:19" ht="21.75" thickTop="1" x14ac:dyDescent="0.25">
      <c r="A87" s="6">
        <v>4068</v>
      </c>
      <c r="B87" s="17" t="s">
        <v>59</v>
      </c>
      <c r="C87" s="205">
        <v>850</v>
      </c>
      <c r="D87" s="206">
        <v>850</v>
      </c>
      <c r="E87" s="205">
        <v>850</v>
      </c>
      <c r="F87" s="209">
        <v>0</v>
      </c>
      <c r="G87" s="210">
        <v>850</v>
      </c>
      <c r="H87" s="206">
        <f>E87-G87</f>
        <v>0</v>
      </c>
      <c r="I87" s="199">
        <v>850</v>
      </c>
      <c r="J87" s="169">
        <f t="shared" ref="J87:J96" si="29">I87-G87</f>
        <v>0</v>
      </c>
      <c r="K87" s="184">
        <f t="shared" ref="K87:K96" si="30">I87-E87</f>
        <v>0</v>
      </c>
      <c r="L87" s="2"/>
      <c r="M87" s="2"/>
      <c r="N87" s="2"/>
      <c r="O87" s="2"/>
      <c r="P87" s="2"/>
      <c r="Q87" s="3"/>
      <c r="R87" s="2"/>
      <c r="S87" s="2"/>
    </row>
    <row r="88" spans="1:19" ht="21" x14ac:dyDescent="0.25">
      <c r="A88" s="6">
        <v>4070</v>
      </c>
      <c r="B88" s="17" t="s">
        <v>60</v>
      </c>
      <c r="C88" s="194">
        <v>500</v>
      </c>
      <c r="D88" s="177">
        <v>0</v>
      </c>
      <c r="E88" s="194">
        <v>500</v>
      </c>
      <c r="F88" s="47">
        <v>0</v>
      </c>
      <c r="G88" s="20">
        <v>0</v>
      </c>
      <c r="H88" s="177">
        <f t="shared" ref="H88:H96" si="31">E88-G88</f>
        <v>500</v>
      </c>
      <c r="I88" s="194">
        <v>500</v>
      </c>
      <c r="J88" s="159">
        <f t="shared" si="29"/>
        <v>500</v>
      </c>
      <c r="K88" s="177">
        <f t="shared" si="30"/>
        <v>0</v>
      </c>
      <c r="L88" s="2"/>
      <c r="M88" s="2"/>
      <c r="N88" s="2"/>
      <c r="O88" s="2"/>
      <c r="P88" s="2"/>
      <c r="Q88" s="3"/>
      <c r="R88" s="2"/>
      <c r="S88" s="2"/>
    </row>
    <row r="89" spans="1:19" ht="21" x14ac:dyDescent="0.25">
      <c r="A89" s="6">
        <v>4049</v>
      </c>
      <c r="B89" s="17" t="s">
        <v>77</v>
      </c>
      <c r="C89" s="194">
        <v>1500</v>
      </c>
      <c r="D89" s="177">
        <v>667</v>
      </c>
      <c r="E89" s="194">
        <v>1500</v>
      </c>
      <c r="F89" s="47">
        <v>0</v>
      </c>
      <c r="G89" s="159">
        <v>828</v>
      </c>
      <c r="H89" s="177">
        <f t="shared" si="31"/>
        <v>672</v>
      </c>
      <c r="I89" s="194">
        <v>1500</v>
      </c>
      <c r="J89" s="159">
        <f t="shared" si="29"/>
        <v>672</v>
      </c>
      <c r="K89" s="177">
        <f t="shared" si="30"/>
        <v>0</v>
      </c>
      <c r="L89" s="2"/>
      <c r="M89" s="2"/>
      <c r="N89" s="2"/>
      <c r="O89" s="2"/>
      <c r="P89" s="2"/>
      <c r="Q89" s="2"/>
      <c r="R89" s="2"/>
      <c r="S89" s="2"/>
    </row>
    <row r="90" spans="1:19" ht="21" x14ac:dyDescent="0.25">
      <c r="A90" s="6">
        <v>4076</v>
      </c>
      <c r="B90" s="17" t="s">
        <v>72</v>
      </c>
      <c r="C90" s="194">
        <v>2500</v>
      </c>
      <c r="D90" s="177">
        <v>598</v>
      </c>
      <c r="E90" s="194">
        <v>2500</v>
      </c>
      <c r="F90" s="47">
        <v>2500</v>
      </c>
      <c r="G90" s="159">
        <v>2500</v>
      </c>
      <c r="H90" s="177">
        <f t="shared" si="31"/>
        <v>0</v>
      </c>
      <c r="I90" s="194">
        <v>2500</v>
      </c>
      <c r="J90" s="159">
        <f t="shared" si="29"/>
        <v>0</v>
      </c>
      <c r="K90" s="177">
        <f t="shared" si="30"/>
        <v>0</v>
      </c>
      <c r="L90" s="2"/>
      <c r="M90" s="2" t="s">
        <v>308</v>
      </c>
      <c r="N90" s="2"/>
      <c r="O90" s="2"/>
      <c r="P90" s="2"/>
      <c r="Q90" s="3"/>
      <c r="R90" s="2"/>
      <c r="S90" s="2"/>
    </row>
    <row r="91" spans="1:19" ht="21" x14ac:dyDescent="0.25">
      <c r="A91" s="6">
        <v>4108</v>
      </c>
      <c r="B91" s="17" t="s">
        <v>73</v>
      </c>
      <c r="C91" s="194">
        <v>2500</v>
      </c>
      <c r="D91" s="177">
        <v>2500</v>
      </c>
      <c r="E91" s="194">
        <v>2500</v>
      </c>
      <c r="F91" s="47">
        <v>0</v>
      </c>
      <c r="G91" s="20">
        <v>2500</v>
      </c>
      <c r="H91" s="177">
        <f t="shared" si="31"/>
        <v>0</v>
      </c>
      <c r="I91" s="194">
        <v>0</v>
      </c>
      <c r="J91" s="159">
        <f t="shared" si="29"/>
        <v>-2500</v>
      </c>
      <c r="K91" s="177">
        <f t="shared" si="30"/>
        <v>-2500</v>
      </c>
      <c r="L91" s="2"/>
      <c r="M91" s="2"/>
      <c r="N91" s="2"/>
      <c r="O91" s="2"/>
      <c r="P91" s="2"/>
      <c r="Q91" s="2"/>
      <c r="R91" s="2"/>
      <c r="S91" s="2"/>
    </row>
    <row r="92" spans="1:19" ht="21" x14ac:dyDescent="0.25">
      <c r="A92" s="6">
        <v>4109</v>
      </c>
      <c r="B92" s="17" t="s">
        <v>115</v>
      </c>
      <c r="C92" s="194">
        <v>750</v>
      </c>
      <c r="D92" s="177">
        <v>0</v>
      </c>
      <c r="E92" s="194">
        <v>750</v>
      </c>
      <c r="F92" s="47">
        <v>0</v>
      </c>
      <c r="G92" s="159">
        <v>750</v>
      </c>
      <c r="H92" s="177">
        <f t="shared" si="31"/>
        <v>0</v>
      </c>
      <c r="I92" s="194">
        <v>1500</v>
      </c>
      <c r="J92" s="159">
        <f t="shared" si="29"/>
        <v>750</v>
      </c>
      <c r="K92" s="177">
        <f t="shared" si="30"/>
        <v>750</v>
      </c>
      <c r="L92" s="2"/>
      <c r="M92" s="2" t="s">
        <v>171</v>
      </c>
      <c r="N92" s="2"/>
      <c r="O92" s="2"/>
      <c r="P92" s="2"/>
      <c r="Q92" s="2"/>
      <c r="R92" s="2"/>
      <c r="S92" s="2"/>
    </row>
    <row r="93" spans="1:19" ht="21" x14ac:dyDescent="0.25">
      <c r="A93" s="6">
        <v>4105</v>
      </c>
      <c r="B93" s="17" t="s">
        <v>62</v>
      </c>
      <c r="C93" s="194">
        <v>3000</v>
      </c>
      <c r="D93" s="177">
        <v>6000</v>
      </c>
      <c r="E93" s="194">
        <v>3000</v>
      </c>
      <c r="F93" s="47">
        <v>0</v>
      </c>
      <c r="G93" s="159">
        <v>3000</v>
      </c>
      <c r="H93" s="177">
        <f t="shared" si="31"/>
        <v>0</v>
      </c>
      <c r="I93" s="194">
        <v>3000</v>
      </c>
      <c r="J93" s="159">
        <f t="shared" si="29"/>
        <v>0</v>
      </c>
      <c r="K93" s="177">
        <f t="shared" si="30"/>
        <v>0</v>
      </c>
      <c r="L93" s="2"/>
      <c r="M93" s="2"/>
      <c r="N93" s="2"/>
      <c r="O93" s="2"/>
      <c r="P93" s="2"/>
      <c r="Q93" s="2"/>
      <c r="R93" s="2"/>
      <c r="S93" s="2"/>
    </row>
    <row r="94" spans="1:19" ht="21" x14ac:dyDescent="0.25">
      <c r="A94" s="6">
        <v>4105</v>
      </c>
      <c r="B94" s="19" t="s">
        <v>212</v>
      </c>
      <c r="C94" s="194">
        <v>25000</v>
      </c>
      <c r="D94" s="177">
        <v>26333</v>
      </c>
      <c r="E94" s="194">
        <v>26170</v>
      </c>
      <c r="F94" s="47">
        <v>205</v>
      </c>
      <c r="G94" s="168">
        <v>26170</v>
      </c>
      <c r="H94" s="177">
        <f t="shared" si="31"/>
        <v>0</v>
      </c>
      <c r="I94" s="194">
        <v>26500</v>
      </c>
      <c r="J94" s="159">
        <f t="shared" si="29"/>
        <v>330</v>
      </c>
      <c r="K94" s="177">
        <f t="shared" si="30"/>
        <v>330</v>
      </c>
      <c r="L94" s="2"/>
      <c r="M94" s="2"/>
      <c r="N94" s="2"/>
      <c r="O94" s="2"/>
      <c r="P94" s="2"/>
      <c r="Q94" s="2"/>
      <c r="R94" s="2"/>
      <c r="S94" s="2"/>
    </row>
    <row r="95" spans="1:19" ht="21.75" thickBot="1" x14ac:dyDescent="0.3">
      <c r="A95" s="2">
        <v>4123</v>
      </c>
      <c r="B95" s="19" t="s">
        <v>93</v>
      </c>
      <c r="C95" s="207">
        <v>16000</v>
      </c>
      <c r="D95" s="208">
        <v>17419</v>
      </c>
      <c r="E95" s="207">
        <v>16000</v>
      </c>
      <c r="F95" s="211">
        <v>8807</v>
      </c>
      <c r="G95" s="212">
        <v>17500</v>
      </c>
      <c r="H95" s="208">
        <f t="shared" si="31"/>
        <v>-1500</v>
      </c>
      <c r="I95" s="200">
        <v>17500</v>
      </c>
      <c r="J95" s="171">
        <f t="shared" si="29"/>
        <v>0</v>
      </c>
      <c r="K95" s="185">
        <f t="shared" si="30"/>
        <v>1500</v>
      </c>
      <c r="L95" s="2" t="s">
        <v>133</v>
      </c>
      <c r="M95" s="2"/>
      <c r="N95" s="2"/>
      <c r="O95" s="2"/>
      <c r="P95" s="2"/>
      <c r="Q95" s="2"/>
      <c r="R95" s="2"/>
      <c r="S95" s="2"/>
    </row>
    <row r="96" spans="1:19" ht="22.5" thickTop="1" thickBot="1" x14ac:dyDescent="0.3">
      <c r="A96" s="8"/>
      <c r="B96" s="39" t="s">
        <v>19</v>
      </c>
      <c r="C96" s="197">
        <f t="shared" ref="C96:I96" si="32">SUM(C87:C95)</f>
        <v>52600</v>
      </c>
      <c r="D96" s="182">
        <f t="shared" si="32"/>
        <v>54367</v>
      </c>
      <c r="E96" s="197">
        <f t="shared" si="32"/>
        <v>53770</v>
      </c>
      <c r="F96" s="161">
        <f t="shared" si="32"/>
        <v>11512</v>
      </c>
      <c r="G96" s="161">
        <f t="shared" si="32"/>
        <v>54098</v>
      </c>
      <c r="H96" s="182">
        <f t="shared" si="31"/>
        <v>-328</v>
      </c>
      <c r="I96" s="195">
        <f t="shared" si="32"/>
        <v>53850</v>
      </c>
      <c r="J96" s="160">
        <f t="shared" si="29"/>
        <v>-248</v>
      </c>
      <c r="K96" s="178">
        <f t="shared" si="30"/>
        <v>80</v>
      </c>
      <c r="L96" s="1"/>
      <c r="M96" s="1"/>
      <c r="N96" s="2"/>
      <c r="O96" s="2"/>
      <c r="P96" s="2"/>
      <c r="Q96" s="3"/>
      <c r="R96" s="1"/>
      <c r="S96" s="1"/>
    </row>
    <row r="97" spans="1:19" ht="21.75" thickBot="1" x14ac:dyDescent="0.3">
      <c r="A97" s="8">
        <v>201</v>
      </c>
      <c r="B97" s="8" t="s">
        <v>64</v>
      </c>
      <c r="C97" s="196"/>
      <c r="D97" s="179"/>
      <c r="E97" s="196"/>
      <c r="F97" s="5"/>
      <c r="G97" s="5"/>
      <c r="H97" s="179"/>
      <c r="I97" s="196"/>
      <c r="J97" s="5"/>
      <c r="K97" s="179"/>
      <c r="L97" s="2"/>
      <c r="M97" s="2"/>
      <c r="N97" s="2"/>
      <c r="O97" s="2"/>
      <c r="P97" s="2"/>
      <c r="Q97" s="2"/>
      <c r="R97" s="2"/>
      <c r="S97" s="2"/>
    </row>
    <row r="98" spans="1:19" ht="21" x14ac:dyDescent="0.25">
      <c r="A98" s="6">
        <v>4030</v>
      </c>
      <c r="B98" s="6" t="s">
        <v>43</v>
      </c>
      <c r="C98" s="199">
        <v>200</v>
      </c>
      <c r="D98" s="184">
        <v>92</v>
      </c>
      <c r="E98" s="199">
        <v>400</v>
      </c>
      <c r="F98" s="170">
        <v>184</v>
      </c>
      <c r="G98" s="169">
        <v>400</v>
      </c>
      <c r="H98" s="184">
        <f>E98-G98</f>
        <v>0</v>
      </c>
      <c r="I98" s="199">
        <v>400</v>
      </c>
      <c r="J98" s="169">
        <f>I98-G98</f>
        <v>0</v>
      </c>
      <c r="K98" s="184">
        <f>I98-E98</f>
        <v>0</v>
      </c>
      <c r="L98" s="2"/>
      <c r="M98" s="2"/>
      <c r="N98" s="2"/>
      <c r="O98" s="2"/>
      <c r="P98" s="2"/>
      <c r="Q98" s="2"/>
      <c r="R98" s="2"/>
      <c r="S98" s="2"/>
    </row>
    <row r="99" spans="1:19" ht="21.75" thickBot="1" x14ac:dyDescent="0.3">
      <c r="A99" s="6">
        <v>4037</v>
      </c>
      <c r="B99" s="17" t="s">
        <v>53</v>
      </c>
      <c r="C99" s="200">
        <v>900</v>
      </c>
      <c r="D99" s="185">
        <v>500</v>
      </c>
      <c r="E99" s="200">
        <v>750</v>
      </c>
      <c r="F99" s="172">
        <v>240</v>
      </c>
      <c r="G99" s="171">
        <v>750</v>
      </c>
      <c r="H99" s="185">
        <f t="shared" ref="H99:H100" si="33">E99-G99</f>
        <v>0</v>
      </c>
      <c r="I99" s="200">
        <v>750</v>
      </c>
      <c r="J99" s="171">
        <f>I99-G99</f>
        <v>0</v>
      </c>
      <c r="K99" s="185">
        <f t="shared" ref="K99:K100" si="34">I99-E99</f>
        <v>0</v>
      </c>
      <c r="L99" s="2"/>
      <c r="M99" s="2"/>
      <c r="N99" s="2"/>
      <c r="O99" s="2"/>
      <c r="P99" s="2"/>
      <c r="Q99" s="3"/>
      <c r="R99" s="2"/>
      <c r="S99" s="2"/>
    </row>
    <row r="100" spans="1:19" ht="21.75" thickBot="1" x14ac:dyDescent="0.3">
      <c r="A100" s="8"/>
      <c r="B100" s="39" t="s">
        <v>19</v>
      </c>
      <c r="C100" s="195">
        <f>SUM(C98:C99)</f>
        <v>1100</v>
      </c>
      <c r="D100" s="178">
        <f t="shared" ref="D100:J100" si="35">SUM(D98:D99)</f>
        <v>592</v>
      </c>
      <c r="E100" s="195">
        <f t="shared" si="35"/>
        <v>1150</v>
      </c>
      <c r="F100" s="160">
        <f t="shared" si="35"/>
        <v>424</v>
      </c>
      <c r="G100" s="160">
        <f t="shared" si="35"/>
        <v>1150</v>
      </c>
      <c r="H100" s="178">
        <f t="shared" si="33"/>
        <v>0</v>
      </c>
      <c r="I100" s="195">
        <f t="shared" si="35"/>
        <v>1150</v>
      </c>
      <c r="J100" s="160">
        <f t="shared" si="35"/>
        <v>0</v>
      </c>
      <c r="K100" s="178">
        <f t="shared" si="34"/>
        <v>0</v>
      </c>
      <c r="L100" s="1"/>
      <c r="M100" s="1"/>
      <c r="N100" s="2"/>
      <c r="O100" s="2"/>
      <c r="P100" s="2"/>
      <c r="Q100" s="3"/>
      <c r="R100" s="1"/>
      <c r="S100" s="1"/>
    </row>
    <row r="101" spans="1:19" ht="21.75" thickBot="1" x14ac:dyDescent="0.3">
      <c r="A101" s="8">
        <v>202</v>
      </c>
      <c r="B101" s="8" t="s">
        <v>65</v>
      </c>
      <c r="C101" s="196"/>
      <c r="D101" s="179"/>
      <c r="E101" s="196"/>
      <c r="F101" s="5"/>
      <c r="G101" s="5"/>
      <c r="H101" s="179"/>
      <c r="I101" s="196"/>
      <c r="J101" s="5"/>
      <c r="K101" s="179"/>
      <c r="L101" s="2"/>
      <c r="M101" s="2"/>
      <c r="N101" s="2"/>
      <c r="O101" s="2"/>
      <c r="P101" s="2"/>
      <c r="Q101" s="2"/>
      <c r="R101" s="2"/>
      <c r="S101" s="2"/>
    </row>
    <row r="102" spans="1:19" ht="21.75" thickTop="1" x14ac:dyDescent="0.25">
      <c r="A102" s="6">
        <v>4030</v>
      </c>
      <c r="B102" s="6" t="s">
        <v>43</v>
      </c>
      <c r="C102" s="205">
        <v>350</v>
      </c>
      <c r="D102" s="206">
        <v>268</v>
      </c>
      <c r="E102" s="205">
        <v>500</v>
      </c>
      <c r="F102" s="209">
        <v>537</v>
      </c>
      <c r="G102" s="210">
        <v>750</v>
      </c>
      <c r="H102" s="206">
        <f>E102-G102</f>
        <v>-250</v>
      </c>
      <c r="I102" s="173">
        <v>500</v>
      </c>
      <c r="J102" s="169">
        <f>I102-G102</f>
        <v>-250</v>
      </c>
      <c r="K102" s="184">
        <f>I102-E102</f>
        <v>0</v>
      </c>
      <c r="L102" s="2"/>
      <c r="M102" s="2"/>
      <c r="N102" s="2"/>
      <c r="O102" s="2"/>
      <c r="P102" s="2"/>
      <c r="Q102" s="3"/>
      <c r="R102" s="2"/>
      <c r="S102" s="2"/>
    </row>
    <row r="103" spans="1:19" ht="21.75" thickBot="1" x14ac:dyDescent="0.3">
      <c r="A103" s="6">
        <v>4037</v>
      </c>
      <c r="B103" s="17" t="s">
        <v>53</v>
      </c>
      <c r="C103" s="207">
        <v>750</v>
      </c>
      <c r="D103" s="208">
        <v>571</v>
      </c>
      <c r="E103" s="207">
        <v>750</v>
      </c>
      <c r="F103" s="211">
        <v>305</v>
      </c>
      <c r="G103" s="212">
        <v>750</v>
      </c>
      <c r="H103" s="208">
        <f t="shared" ref="H103:H104" si="36">E103-G103</f>
        <v>0</v>
      </c>
      <c r="I103" s="174">
        <v>750</v>
      </c>
      <c r="J103" s="171">
        <f t="shared" ref="J103:J104" si="37">I103-G103</f>
        <v>0</v>
      </c>
      <c r="K103" s="185">
        <f t="shared" ref="K103:K104" si="38">I103-E103</f>
        <v>0</v>
      </c>
      <c r="L103" s="2"/>
      <c r="M103" s="2"/>
      <c r="N103" s="2"/>
      <c r="O103" s="2"/>
      <c r="P103" s="2"/>
      <c r="Q103" s="3"/>
      <c r="R103" s="2"/>
      <c r="S103" s="2"/>
    </row>
    <row r="104" spans="1:19" ht="22.5" thickTop="1" thickBot="1" x14ac:dyDescent="0.3">
      <c r="A104" s="8"/>
      <c r="B104" s="39" t="s">
        <v>19</v>
      </c>
      <c r="C104" s="197">
        <f>SUM(C102:C103)</f>
        <v>1100</v>
      </c>
      <c r="D104" s="182">
        <f t="shared" ref="D104:I104" si="39">SUM(D102:D103)</f>
        <v>839</v>
      </c>
      <c r="E104" s="197">
        <f t="shared" si="39"/>
        <v>1250</v>
      </c>
      <c r="F104" s="161">
        <f t="shared" si="39"/>
        <v>842</v>
      </c>
      <c r="G104" s="161">
        <f t="shared" si="39"/>
        <v>1500</v>
      </c>
      <c r="H104" s="182">
        <f t="shared" si="36"/>
        <v>-250</v>
      </c>
      <c r="I104" s="195">
        <f t="shared" si="39"/>
        <v>1250</v>
      </c>
      <c r="J104" s="160">
        <f t="shared" si="37"/>
        <v>-250</v>
      </c>
      <c r="K104" s="178">
        <f t="shared" si="38"/>
        <v>0</v>
      </c>
      <c r="L104" s="1"/>
      <c r="M104" s="1"/>
      <c r="N104" s="2"/>
      <c r="O104" s="2"/>
      <c r="P104" s="2"/>
      <c r="Q104" s="3"/>
      <c r="R104" s="1"/>
      <c r="S104" s="1"/>
    </row>
    <row r="105" spans="1:19" ht="21.75" thickBot="1" x14ac:dyDescent="0.3">
      <c r="A105" s="8">
        <v>203</v>
      </c>
      <c r="B105" s="8" t="s">
        <v>66</v>
      </c>
      <c r="C105" s="196"/>
      <c r="D105" s="179"/>
      <c r="E105" s="196"/>
      <c r="F105" s="5"/>
      <c r="G105" s="5"/>
      <c r="H105" s="179"/>
      <c r="I105" s="196"/>
      <c r="J105" s="5"/>
      <c r="K105" s="179"/>
      <c r="L105" s="2"/>
      <c r="M105" s="2"/>
      <c r="N105" s="2"/>
      <c r="O105" s="2"/>
      <c r="P105" s="2"/>
      <c r="Q105" s="2"/>
      <c r="R105" s="2"/>
      <c r="S105" s="2"/>
    </row>
    <row r="106" spans="1:19" ht="21.75" thickTop="1" x14ac:dyDescent="0.25">
      <c r="A106" s="6">
        <v>4030</v>
      </c>
      <c r="B106" s="6" t="s">
        <v>43</v>
      </c>
      <c r="C106" s="205">
        <v>200</v>
      </c>
      <c r="D106" s="206">
        <v>327</v>
      </c>
      <c r="E106" s="205">
        <v>400</v>
      </c>
      <c r="F106" s="209">
        <v>50</v>
      </c>
      <c r="G106" s="210">
        <v>400</v>
      </c>
      <c r="H106" s="206">
        <f>E106-G106</f>
        <v>0</v>
      </c>
      <c r="I106" s="205">
        <v>400</v>
      </c>
      <c r="J106" s="210">
        <f>I106-G106</f>
        <v>0</v>
      </c>
      <c r="K106" s="206">
        <f>I106-E106</f>
        <v>0</v>
      </c>
      <c r="L106" s="2" t="s">
        <v>134</v>
      </c>
      <c r="M106" s="2"/>
      <c r="N106" s="2"/>
      <c r="O106" s="2"/>
      <c r="P106" s="2"/>
      <c r="Q106" s="2"/>
      <c r="R106" s="2"/>
      <c r="S106" s="2"/>
    </row>
    <row r="107" spans="1:19" ht="21.75" thickBot="1" x14ac:dyDescent="0.3">
      <c r="A107" s="6">
        <v>4037</v>
      </c>
      <c r="B107" s="17" t="s">
        <v>53</v>
      </c>
      <c r="C107" s="207">
        <v>750</v>
      </c>
      <c r="D107" s="208">
        <v>367</v>
      </c>
      <c r="E107" s="207">
        <v>750</v>
      </c>
      <c r="F107" s="211">
        <v>400</v>
      </c>
      <c r="G107" s="212">
        <v>750</v>
      </c>
      <c r="H107" s="208">
        <f t="shared" ref="H107:H108" si="40">E107-G107</f>
        <v>0</v>
      </c>
      <c r="I107" s="207">
        <v>750</v>
      </c>
      <c r="J107" s="212">
        <f t="shared" ref="J107:J108" si="41">I107-G107</f>
        <v>0</v>
      </c>
      <c r="K107" s="208">
        <f t="shared" ref="K107:K108" si="42">I107-E107</f>
        <v>0</v>
      </c>
      <c r="L107" s="2"/>
      <c r="M107" s="2"/>
      <c r="N107" s="2"/>
      <c r="O107" s="2"/>
      <c r="P107" s="2"/>
      <c r="Q107" s="3"/>
      <c r="R107" s="2"/>
      <c r="S107" s="2"/>
    </row>
    <row r="108" spans="1:19" ht="22.5" thickTop="1" thickBot="1" x14ac:dyDescent="0.3">
      <c r="A108" s="8"/>
      <c r="B108" s="39" t="s">
        <v>19</v>
      </c>
      <c r="C108" s="197">
        <f>SUM(C106:C107)</f>
        <v>950</v>
      </c>
      <c r="D108" s="182">
        <f t="shared" ref="D108:I108" si="43">SUM(D106:D107)</f>
        <v>694</v>
      </c>
      <c r="E108" s="197">
        <f t="shared" si="43"/>
        <v>1150</v>
      </c>
      <c r="F108" s="161">
        <f t="shared" si="43"/>
        <v>450</v>
      </c>
      <c r="G108" s="161">
        <f t="shared" si="43"/>
        <v>1150</v>
      </c>
      <c r="H108" s="182">
        <f t="shared" si="40"/>
        <v>0</v>
      </c>
      <c r="I108" s="197">
        <f t="shared" si="43"/>
        <v>1150</v>
      </c>
      <c r="J108" s="161">
        <f t="shared" si="41"/>
        <v>0</v>
      </c>
      <c r="K108" s="182">
        <f t="shared" si="42"/>
        <v>0</v>
      </c>
      <c r="L108" s="1"/>
      <c r="M108" s="1"/>
      <c r="N108" s="2"/>
      <c r="O108" s="2"/>
      <c r="P108" s="2"/>
      <c r="Q108" s="3"/>
      <c r="R108" s="1"/>
      <c r="S108" s="1"/>
    </row>
    <row r="109" spans="1:19" ht="21.75" thickBot="1" x14ac:dyDescent="0.3">
      <c r="A109" s="8">
        <v>204</v>
      </c>
      <c r="B109" s="8" t="s">
        <v>52</v>
      </c>
      <c r="C109" s="196"/>
      <c r="D109" s="179"/>
      <c r="E109" s="196"/>
      <c r="F109" s="5"/>
      <c r="G109" s="5"/>
      <c r="H109" s="179"/>
      <c r="I109" s="196"/>
      <c r="J109" s="9"/>
      <c r="K109" s="113"/>
      <c r="L109" s="2"/>
      <c r="M109" s="2"/>
      <c r="N109" s="2"/>
      <c r="O109" s="2"/>
      <c r="P109" s="2"/>
      <c r="Q109" s="3"/>
      <c r="R109" s="2"/>
      <c r="S109" s="2"/>
    </row>
    <row r="110" spans="1:19" ht="21.75" thickTop="1" x14ac:dyDescent="0.25">
      <c r="A110" s="6">
        <v>4037</v>
      </c>
      <c r="B110" s="17" t="s">
        <v>94</v>
      </c>
      <c r="C110" s="205">
        <v>11500</v>
      </c>
      <c r="D110" s="206">
        <v>12178</v>
      </c>
      <c r="E110" s="230">
        <v>10000</v>
      </c>
      <c r="F110" s="210">
        <v>5638</v>
      </c>
      <c r="G110" s="210">
        <v>10000</v>
      </c>
      <c r="H110" s="206">
        <f>E110-G110</f>
        <v>0</v>
      </c>
      <c r="I110" s="230">
        <v>10750</v>
      </c>
      <c r="J110" s="210">
        <f>I110-G110</f>
        <v>750</v>
      </c>
      <c r="K110" s="206">
        <f>I110-E110</f>
        <v>750</v>
      </c>
      <c r="L110" s="2" t="s">
        <v>374</v>
      </c>
      <c r="M110" s="2"/>
      <c r="N110" s="2"/>
      <c r="O110" s="2"/>
      <c r="P110" s="2"/>
      <c r="Q110" s="2"/>
      <c r="R110" s="2"/>
      <c r="S110" s="2"/>
    </row>
    <row r="111" spans="1:19" ht="21.75" thickBot="1" x14ac:dyDescent="0.3">
      <c r="A111" s="6">
        <v>4128</v>
      </c>
      <c r="B111" s="17" t="s">
        <v>109</v>
      </c>
      <c r="C111" s="207">
        <v>3000</v>
      </c>
      <c r="D111" s="208">
        <v>1978</v>
      </c>
      <c r="E111" s="231">
        <v>0</v>
      </c>
      <c r="F111" s="212">
        <v>0</v>
      </c>
      <c r="G111" s="212">
        <v>0</v>
      </c>
      <c r="H111" s="208">
        <f t="shared" ref="H111:H112" si="44">E111-G111</f>
        <v>0</v>
      </c>
      <c r="I111" s="231">
        <v>0</v>
      </c>
      <c r="J111" s="212">
        <f t="shared" ref="J111:J112" si="45">I111-G111</f>
        <v>0</v>
      </c>
      <c r="K111" s="208">
        <f t="shared" ref="K111:K112" si="46">I111-E111</f>
        <v>0</v>
      </c>
      <c r="L111" s="2"/>
      <c r="M111" s="2"/>
      <c r="N111" s="2"/>
      <c r="O111" s="2"/>
      <c r="P111" s="2"/>
      <c r="Q111" s="2"/>
      <c r="R111" s="2"/>
      <c r="S111" s="2"/>
    </row>
    <row r="112" spans="1:19" ht="22.5" thickTop="1" thickBot="1" x14ac:dyDescent="0.3">
      <c r="A112" s="8"/>
      <c r="B112" s="39" t="s">
        <v>19</v>
      </c>
      <c r="C112" s="197">
        <f t="shared" ref="C112:G112" si="47">SUM(C110:C111)</f>
        <v>14500</v>
      </c>
      <c r="D112" s="182">
        <f t="shared" si="47"/>
        <v>14156</v>
      </c>
      <c r="E112" s="197">
        <f t="shared" si="47"/>
        <v>10000</v>
      </c>
      <c r="F112" s="161">
        <f t="shared" si="47"/>
        <v>5638</v>
      </c>
      <c r="G112" s="161">
        <f t="shared" si="47"/>
        <v>10000</v>
      </c>
      <c r="H112" s="182">
        <f t="shared" si="44"/>
        <v>0</v>
      </c>
      <c r="I112" s="197">
        <f t="shared" ref="I112" si="48">SUM(I110:I111)</f>
        <v>10750</v>
      </c>
      <c r="J112" s="161">
        <f t="shared" si="45"/>
        <v>750</v>
      </c>
      <c r="K112" s="182">
        <f t="shared" si="46"/>
        <v>750</v>
      </c>
      <c r="L112" s="1"/>
      <c r="M112" s="1"/>
      <c r="N112" s="2"/>
      <c r="O112" s="2"/>
      <c r="P112" s="2"/>
      <c r="Q112" s="3"/>
      <c r="R112" s="1"/>
      <c r="S112" s="1"/>
    </row>
    <row r="113" spans="1:19" ht="21.75" thickBot="1" x14ac:dyDescent="0.3">
      <c r="A113" s="1"/>
      <c r="B113" s="1"/>
      <c r="C113" s="196"/>
      <c r="D113" s="179"/>
      <c r="E113" s="196"/>
      <c r="F113" s="5"/>
      <c r="G113" s="5"/>
      <c r="H113" s="179"/>
      <c r="I113" s="196"/>
      <c r="J113" s="5"/>
      <c r="K113" s="179"/>
      <c r="L113" s="2"/>
      <c r="M113" s="2"/>
      <c r="N113" s="2"/>
      <c r="O113" s="2"/>
      <c r="P113" s="2"/>
      <c r="Q113" s="2"/>
      <c r="R113" s="2"/>
      <c r="S113" s="2"/>
    </row>
    <row r="114" spans="1:19" ht="21.75" thickBot="1" x14ac:dyDescent="0.3">
      <c r="A114" s="8"/>
      <c r="B114" s="39" t="s">
        <v>67</v>
      </c>
      <c r="C114" s="195">
        <f t="shared" ref="C114:K114" si="49">SUM(C29+C49+C77+C60+C70+C112+C85+C96+C100+C104+C108)</f>
        <v>281600</v>
      </c>
      <c r="D114" s="178">
        <f t="shared" si="49"/>
        <v>274232.21999999997</v>
      </c>
      <c r="E114" s="195">
        <f t="shared" si="49"/>
        <v>309876.5</v>
      </c>
      <c r="F114" s="160">
        <f t="shared" si="49"/>
        <v>121344</v>
      </c>
      <c r="G114" s="160">
        <f t="shared" si="49"/>
        <v>308999</v>
      </c>
      <c r="H114" s="178">
        <f t="shared" si="49"/>
        <v>877.5</v>
      </c>
      <c r="I114" s="195">
        <f t="shared" si="49"/>
        <v>333131.745</v>
      </c>
      <c r="J114" s="160">
        <f t="shared" si="49"/>
        <v>24132.744999999999</v>
      </c>
      <c r="K114" s="178">
        <f t="shared" si="49"/>
        <v>23255.244999999999</v>
      </c>
      <c r="L114" s="1"/>
      <c r="M114" s="1"/>
      <c r="N114" s="2"/>
      <c r="O114" s="2"/>
      <c r="P114" s="2"/>
      <c r="Q114" s="3"/>
      <c r="R114" s="1"/>
      <c r="S114" s="1"/>
    </row>
    <row r="115" spans="1:19" ht="21" x14ac:dyDescent="0.25">
      <c r="A115" s="1" t="s">
        <v>68</v>
      </c>
      <c r="B115" s="1"/>
      <c r="C115" s="196"/>
      <c r="D115" s="179"/>
      <c r="E115" s="196"/>
      <c r="F115" s="5"/>
      <c r="G115" s="5"/>
      <c r="H115" s="179"/>
      <c r="I115" s="196"/>
      <c r="J115" s="5"/>
      <c r="K115" s="179"/>
      <c r="L115" s="2"/>
      <c r="M115" s="2"/>
      <c r="N115" s="2"/>
      <c r="O115" s="2"/>
      <c r="P115" s="2"/>
      <c r="Q115" s="3"/>
      <c r="R115" s="2"/>
      <c r="S115" s="2"/>
    </row>
    <row r="116" spans="1:19" ht="21.75" thickBot="1" x14ac:dyDescent="0.3">
      <c r="A116" s="8">
        <v>109</v>
      </c>
      <c r="B116" s="8" t="s">
        <v>69</v>
      </c>
      <c r="C116" s="196"/>
      <c r="D116" s="179"/>
      <c r="E116" s="196"/>
      <c r="F116" s="5"/>
      <c r="G116" s="5"/>
      <c r="H116" s="179"/>
      <c r="I116" s="196"/>
      <c r="J116" s="5"/>
      <c r="K116" s="179"/>
      <c r="L116" s="2"/>
      <c r="M116" s="2"/>
      <c r="N116" s="2"/>
      <c r="O116" s="2"/>
      <c r="P116" s="2"/>
      <c r="Q116" s="2"/>
      <c r="R116" s="2"/>
      <c r="S116" s="2"/>
    </row>
    <row r="117" spans="1:19" ht="21.75" thickTop="1" x14ac:dyDescent="0.25">
      <c r="A117" s="6">
        <v>4060</v>
      </c>
      <c r="B117" s="17" t="s">
        <v>86</v>
      </c>
      <c r="C117" s="232">
        <v>11520</v>
      </c>
      <c r="D117" s="233">
        <v>11520</v>
      </c>
      <c r="E117" s="232">
        <v>12500</v>
      </c>
      <c r="F117" s="209">
        <v>0</v>
      </c>
      <c r="G117" s="209">
        <v>12500</v>
      </c>
      <c r="H117" s="233">
        <f>E117-G117</f>
        <v>0</v>
      </c>
      <c r="I117" s="232">
        <v>12500</v>
      </c>
      <c r="J117" s="209">
        <f>I117-G117</f>
        <v>0</v>
      </c>
      <c r="K117" s="233">
        <f t="shared" ref="K117:K124" si="50">I117-E117</f>
        <v>0</v>
      </c>
      <c r="L117" s="1"/>
      <c r="M117" s="1"/>
      <c r="N117" s="2"/>
      <c r="O117" s="2"/>
      <c r="P117" s="2"/>
      <c r="Q117" s="3"/>
      <c r="R117" s="1"/>
      <c r="S117" s="1"/>
    </row>
    <row r="118" spans="1:19" ht="21" x14ac:dyDescent="0.25">
      <c r="A118" s="6">
        <v>4060</v>
      </c>
      <c r="B118" s="17" t="s">
        <v>87</v>
      </c>
      <c r="C118" s="194">
        <v>5000</v>
      </c>
      <c r="D118" s="177">
        <v>5000</v>
      </c>
      <c r="E118" s="194">
        <v>5000</v>
      </c>
      <c r="F118" s="47">
        <v>5000</v>
      </c>
      <c r="G118" s="159">
        <v>5000</v>
      </c>
      <c r="H118" s="180">
        <f t="shared" ref="H118:H124" si="51">E118-G118</f>
        <v>0</v>
      </c>
      <c r="I118" s="194">
        <v>5000</v>
      </c>
      <c r="J118" s="159">
        <f>I118-G118</f>
        <v>0</v>
      </c>
      <c r="K118" s="177">
        <f t="shared" si="50"/>
        <v>0</v>
      </c>
      <c r="L118" s="1"/>
      <c r="M118" s="1"/>
      <c r="N118" s="2"/>
      <c r="O118" s="2"/>
      <c r="P118" s="2"/>
      <c r="Q118" s="2"/>
      <c r="R118" s="1"/>
      <c r="S118" s="1"/>
    </row>
    <row r="119" spans="1:19" ht="21" x14ac:dyDescent="0.25">
      <c r="A119" s="6">
        <v>4063</v>
      </c>
      <c r="B119" s="6" t="s">
        <v>125</v>
      </c>
      <c r="C119" s="194">
        <v>5000</v>
      </c>
      <c r="D119" s="177">
        <v>5000</v>
      </c>
      <c r="E119" s="194">
        <v>5000</v>
      </c>
      <c r="F119" s="47">
        <v>0</v>
      </c>
      <c r="G119" s="159">
        <v>5000</v>
      </c>
      <c r="H119" s="180">
        <f t="shared" si="51"/>
        <v>0</v>
      </c>
      <c r="I119" s="194">
        <v>5000</v>
      </c>
      <c r="J119" s="159">
        <f>I119-G119</f>
        <v>0</v>
      </c>
      <c r="K119" s="177">
        <f t="shared" si="50"/>
        <v>0</v>
      </c>
      <c r="L119" s="2" t="s">
        <v>151</v>
      </c>
      <c r="M119" s="2"/>
      <c r="N119" s="2"/>
      <c r="O119" s="2"/>
      <c r="P119" s="2"/>
      <c r="Q119" s="3"/>
      <c r="R119" s="2"/>
      <c r="S119" s="2"/>
    </row>
    <row r="120" spans="1:19" ht="21" x14ac:dyDescent="0.25">
      <c r="A120" s="6" t="s">
        <v>282</v>
      </c>
      <c r="B120" s="6" t="s">
        <v>202</v>
      </c>
      <c r="C120" s="194">
        <v>0</v>
      </c>
      <c r="D120" s="177">
        <v>0</v>
      </c>
      <c r="E120" s="194">
        <v>10000</v>
      </c>
      <c r="F120" s="47">
        <v>10000</v>
      </c>
      <c r="G120" s="159">
        <v>10000</v>
      </c>
      <c r="H120" s="180">
        <f t="shared" si="51"/>
        <v>0</v>
      </c>
      <c r="I120" s="194">
        <v>0</v>
      </c>
      <c r="J120" s="159"/>
      <c r="K120" s="177">
        <f t="shared" si="50"/>
        <v>-10000</v>
      </c>
      <c r="L120" s="2"/>
      <c r="M120" s="2"/>
      <c r="N120" s="2"/>
      <c r="O120" s="2"/>
      <c r="P120" s="2"/>
      <c r="Q120" s="3"/>
      <c r="R120" s="2"/>
      <c r="S120" s="2"/>
    </row>
    <row r="121" spans="1:19" ht="21" x14ac:dyDescent="0.25">
      <c r="A121" s="6" t="s">
        <v>283</v>
      </c>
      <c r="B121" s="6" t="s">
        <v>203</v>
      </c>
      <c r="C121" s="194">
        <v>0</v>
      </c>
      <c r="D121" s="177">
        <v>0</v>
      </c>
      <c r="E121" s="194">
        <v>10000</v>
      </c>
      <c r="F121" s="47">
        <v>10000</v>
      </c>
      <c r="G121" s="159">
        <v>10000</v>
      </c>
      <c r="H121" s="180">
        <f t="shared" si="51"/>
        <v>0</v>
      </c>
      <c r="I121" s="194">
        <v>0</v>
      </c>
      <c r="J121" s="159"/>
      <c r="K121" s="177">
        <f t="shared" si="50"/>
        <v>-10000</v>
      </c>
      <c r="L121" s="2"/>
      <c r="M121" s="2"/>
      <c r="N121" s="2"/>
      <c r="O121" s="2"/>
      <c r="P121" s="2"/>
      <c r="Q121" s="2"/>
      <c r="R121" s="2"/>
      <c r="S121" s="2"/>
    </row>
    <row r="122" spans="1:19" ht="21" x14ac:dyDescent="0.25">
      <c r="A122" s="6" t="s">
        <v>284</v>
      </c>
      <c r="B122" s="6" t="s">
        <v>204</v>
      </c>
      <c r="C122" s="194">
        <v>0</v>
      </c>
      <c r="D122" s="177">
        <v>0</v>
      </c>
      <c r="E122" s="194">
        <v>10000</v>
      </c>
      <c r="F122" s="47">
        <v>10000</v>
      </c>
      <c r="G122" s="159">
        <v>10000</v>
      </c>
      <c r="H122" s="180">
        <f t="shared" si="51"/>
        <v>0</v>
      </c>
      <c r="I122" s="194">
        <v>0</v>
      </c>
      <c r="J122" s="159"/>
      <c r="K122" s="177">
        <f t="shared" si="50"/>
        <v>-10000</v>
      </c>
      <c r="L122" s="2"/>
      <c r="M122" s="2"/>
      <c r="N122" s="2"/>
      <c r="O122" s="2"/>
      <c r="P122" s="2"/>
      <c r="Q122" s="3"/>
      <c r="R122" s="2"/>
      <c r="S122" s="2"/>
    </row>
    <row r="123" spans="1:19" ht="21" x14ac:dyDescent="0.25">
      <c r="A123" s="6">
        <v>4061</v>
      </c>
      <c r="B123" s="17" t="s">
        <v>70</v>
      </c>
      <c r="C123" s="194">
        <v>10000</v>
      </c>
      <c r="D123" s="177">
        <v>7982</v>
      </c>
      <c r="E123" s="194">
        <v>10000</v>
      </c>
      <c r="F123" s="47">
        <v>500</v>
      </c>
      <c r="G123" s="159">
        <v>6000</v>
      </c>
      <c r="H123" s="180">
        <f t="shared" si="51"/>
        <v>4000</v>
      </c>
      <c r="I123" s="194">
        <v>10000</v>
      </c>
      <c r="J123" s="159">
        <f>I123-G123</f>
        <v>4000</v>
      </c>
      <c r="K123" s="177">
        <f t="shared" si="50"/>
        <v>0</v>
      </c>
      <c r="L123" s="2"/>
      <c r="M123" s="2"/>
      <c r="N123" s="2"/>
      <c r="O123" s="2"/>
      <c r="P123" s="2"/>
      <c r="Q123" s="3"/>
      <c r="R123" s="2"/>
      <c r="S123" s="2"/>
    </row>
    <row r="124" spans="1:19" ht="21.75" thickBot="1" x14ac:dyDescent="0.3">
      <c r="A124" s="6">
        <v>4064</v>
      </c>
      <c r="B124" s="17" t="s">
        <v>136</v>
      </c>
      <c r="C124" s="207">
        <v>10000</v>
      </c>
      <c r="D124" s="208">
        <v>0</v>
      </c>
      <c r="E124" s="207">
        <v>10000</v>
      </c>
      <c r="F124" s="211">
        <v>0</v>
      </c>
      <c r="G124" s="212">
        <v>4500</v>
      </c>
      <c r="H124" s="234">
        <f t="shared" si="51"/>
        <v>5500</v>
      </c>
      <c r="I124" s="207">
        <v>10000</v>
      </c>
      <c r="J124" s="212">
        <f>I124-G124</f>
        <v>5500</v>
      </c>
      <c r="K124" s="208">
        <f t="shared" si="50"/>
        <v>0</v>
      </c>
      <c r="L124" s="2"/>
      <c r="M124" s="2" t="s">
        <v>309</v>
      </c>
      <c r="N124" s="2"/>
      <c r="O124" s="2"/>
      <c r="P124" s="2"/>
      <c r="Q124" s="3"/>
      <c r="R124" s="2"/>
      <c r="S124" s="2"/>
    </row>
    <row r="125" spans="1:19" ht="22.5" thickTop="1" thickBot="1" x14ac:dyDescent="0.3">
      <c r="A125" s="8"/>
      <c r="B125" s="39" t="s">
        <v>19</v>
      </c>
      <c r="C125" s="197">
        <f>SUM(C117:C124)</f>
        <v>41520</v>
      </c>
      <c r="D125" s="182">
        <f t="shared" ref="D125:K125" si="52">SUM(D117:D124)</f>
        <v>29502</v>
      </c>
      <c r="E125" s="197">
        <f t="shared" si="52"/>
        <v>72500</v>
      </c>
      <c r="F125" s="161">
        <f t="shared" si="52"/>
        <v>35500</v>
      </c>
      <c r="G125" s="161">
        <f t="shared" si="52"/>
        <v>63000</v>
      </c>
      <c r="H125" s="182">
        <f t="shared" si="52"/>
        <v>9500</v>
      </c>
      <c r="I125" s="197">
        <f t="shared" si="52"/>
        <v>42500</v>
      </c>
      <c r="J125" s="161">
        <f t="shared" si="52"/>
        <v>9500</v>
      </c>
      <c r="K125" s="182">
        <f t="shared" si="52"/>
        <v>-30000</v>
      </c>
      <c r="L125" s="1"/>
      <c r="M125" s="1"/>
      <c r="N125" s="2"/>
      <c r="O125" s="2"/>
      <c r="P125" s="2"/>
      <c r="Q125" s="3"/>
      <c r="R125" s="1"/>
      <c r="S125" s="1"/>
    </row>
    <row r="126" spans="1:19" ht="21" x14ac:dyDescent="0.25">
      <c r="A126" s="8">
        <v>113</v>
      </c>
      <c r="B126" s="8" t="s">
        <v>71</v>
      </c>
      <c r="C126" s="196"/>
      <c r="D126" s="179"/>
      <c r="E126" s="196"/>
      <c r="F126" s="5"/>
      <c r="G126" s="5"/>
      <c r="H126" s="179"/>
      <c r="I126" s="196"/>
      <c r="J126" s="5"/>
      <c r="K126" s="179"/>
      <c r="L126" s="2"/>
      <c r="M126" s="2"/>
      <c r="N126" s="2"/>
      <c r="O126" s="2"/>
      <c r="P126" s="2"/>
      <c r="Q126" s="2"/>
      <c r="R126" s="2"/>
      <c r="S126" s="2"/>
    </row>
    <row r="127" spans="1:19" ht="21" x14ac:dyDescent="0.25">
      <c r="A127" s="8" t="s">
        <v>357</v>
      </c>
      <c r="B127" s="6" t="s">
        <v>346</v>
      </c>
      <c r="C127" s="194">
        <v>0</v>
      </c>
      <c r="D127" s="177">
        <v>0</v>
      </c>
      <c r="E127" s="194">
        <v>0</v>
      </c>
      <c r="F127" s="47">
        <v>0</v>
      </c>
      <c r="G127" s="159">
        <v>0</v>
      </c>
      <c r="H127" s="177">
        <f>E127-G127</f>
        <v>0</v>
      </c>
      <c r="I127" s="194">
        <v>500</v>
      </c>
      <c r="J127" s="159">
        <f>I127-G127</f>
        <v>500</v>
      </c>
      <c r="K127" s="177">
        <f>I127-E127</f>
        <v>500</v>
      </c>
      <c r="L127" s="2" t="s">
        <v>358</v>
      </c>
      <c r="M127" s="2"/>
      <c r="N127" s="2"/>
      <c r="O127" s="2"/>
      <c r="P127" s="2"/>
      <c r="Q127" s="2"/>
      <c r="R127" s="2"/>
      <c r="S127" s="2"/>
    </row>
    <row r="128" spans="1:19" ht="21" x14ac:dyDescent="0.25">
      <c r="A128" s="8"/>
      <c r="B128" s="6" t="s">
        <v>401</v>
      </c>
      <c r="C128" s="194"/>
      <c r="D128" s="177"/>
      <c r="E128" s="194"/>
      <c r="F128" s="47"/>
      <c r="G128" s="159"/>
      <c r="H128" s="177"/>
      <c r="I128" s="194">
        <v>2000</v>
      </c>
      <c r="J128" s="159">
        <f>I128-G128</f>
        <v>2000</v>
      </c>
      <c r="K128" s="177">
        <f>I128-E128</f>
        <v>2000</v>
      </c>
      <c r="L128" s="2"/>
      <c r="M128" s="2"/>
      <c r="N128" s="2"/>
      <c r="O128" s="2"/>
      <c r="P128" s="2"/>
      <c r="Q128" s="2"/>
      <c r="R128" s="2"/>
      <c r="S128" s="2"/>
    </row>
    <row r="129" spans="1:19" ht="21.75" thickBot="1" x14ac:dyDescent="0.3">
      <c r="A129" s="6"/>
      <c r="B129" s="6" t="s">
        <v>75</v>
      </c>
      <c r="C129" s="194">
        <v>5000</v>
      </c>
      <c r="D129" s="177">
        <v>12190</v>
      </c>
      <c r="E129" s="194">
        <v>6000</v>
      </c>
      <c r="F129" s="47">
        <v>679</v>
      </c>
      <c r="G129" s="159">
        <v>3000</v>
      </c>
      <c r="H129" s="177">
        <f>E129-G129</f>
        <v>3000</v>
      </c>
      <c r="I129" s="194">
        <v>3000</v>
      </c>
      <c r="J129" s="159">
        <f>I129-G129</f>
        <v>0</v>
      </c>
      <c r="K129" s="177">
        <f>I129-E129</f>
        <v>-3000</v>
      </c>
      <c r="L129" s="2"/>
      <c r="M129" s="2" t="s">
        <v>310</v>
      </c>
      <c r="N129" s="2"/>
      <c r="O129" s="2"/>
      <c r="P129" s="2"/>
      <c r="Q129" s="2"/>
      <c r="R129" s="2"/>
      <c r="S129" s="2"/>
    </row>
    <row r="130" spans="1:19" ht="21.75" thickTop="1" x14ac:dyDescent="0.25">
      <c r="A130" s="8" t="s">
        <v>359</v>
      </c>
      <c r="B130" s="6" t="s">
        <v>343</v>
      </c>
      <c r="C130" s="205">
        <v>0</v>
      </c>
      <c r="D130" s="206">
        <v>0</v>
      </c>
      <c r="E130" s="205">
        <v>0</v>
      </c>
      <c r="F130" s="209">
        <v>0</v>
      </c>
      <c r="G130" s="210">
        <v>0</v>
      </c>
      <c r="H130" s="206">
        <f>E130-G130</f>
        <v>0</v>
      </c>
      <c r="I130" s="205">
        <v>10000</v>
      </c>
      <c r="J130" s="210">
        <f>I130-G130</f>
        <v>10000</v>
      </c>
      <c r="K130" s="206">
        <f>I130-E130</f>
        <v>10000</v>
      </c>
      <c r="L130" s="2" t="s">
        <v>355</v>
      </c>
      <c r="M130" s="2"/>
      <c r="N130" s="2"/>
      <c r="O130" s="2"/>
      <c r="P130" s="2"/>
      <c r="Q130" s="2"/>
      <c r="R130" s="2"/>
      <c r="S130" s="2"/>
    </row>
    <row r="131" spans="1:19" ht="21" x14ac:dyDescent="0.25">
      <c r="A131" s="6"/>
      <c r="B131" s="6" t="s">
        <v>351</v>
      </c>
      <c r="C131" s="194">
        <v>0</v>
      </c>
      <c r="D131" s="177">
        <v>0</v>
      </c>
      <c r="E131" s="194">
        <v>0</v>
      </c>
      <c r="F131" s="47">
        <v>0</v>
      </c>
      <c r="G131" s="159">
        <v>0</v>
      </c>
      <c r="H131" s="177">
        <f t="shared" ref="H131:H147" si="53">E131-G131</f>
        <v>0</v>
      </c>
      <c r="I131" s="194">
        <v>5500</v>
      </c>
      <c r="J131" s="159">
        <f>I131-G131</f>
        <v>5500</v>
      </c>
      <c r="K131" s="177">
        <f>I131-E131</f>
        <v>5500</v>
      </c>
      <c r="L131" s="2" t="s">
        <v>360</v>
      </c>
      <c r="M131" s="2"/>
      <c r="N131" s="2"/>
      <c r="O131" s="2"/>
      <c r="P131" s="2"/>
      <c r="Q131" s="2"/>
      <c r="R131" s="2"/>
      <c r="S131" s="2"/>
    </row>
    <row r="132" spans="1:19" ht="21" x14ac:dyDescent="0.25">
      <c r="A132" s="6"/>
      <c r="B132" s="6" t="s">
        <v>349</v>
      </c>
      <c r="C132" s="194">
        <v>0</v>
      </c>
      <c r="D132" s="177">
        <v>0</v>
      </c>
      <c r="E132" s="194">
        <v>0</v>
      </c>
      <c r="F132" s="47">
        <v>0</v>
      </c>
      <c r="G132" s="159">
        <v>0</v>
      </c>
      <c r="H132" s="177">
        <f t="shared" si="53"/>
        <v>0</v>
      </c>
      <c r="I132" s="194">
        <v>5000</v>
      </c>
      <c r="J132" s="159">
        <f t="shared" ref="J132:J147" si="54">I132-G132</f>
        <v>5000</v>
      </c>
      <c r="K132" s="177">
        <f t="shared" ref="K132:K147" si="55">I132-E132</f>
        <v>5000</v>
      </c>
      <c r="L132" s="2"/>
      <c r="M132" s="2"/>
      <c r="N132" s="2"/>
      <c r="O132" s="2"/>
      <c r="P132" s="2"/>
      <c r="Q132" s="2"/>
      <c r="R132" s="2"/>
      <c r="S132" s="2"/>
    </row>
    <row r="133" spans="1:19" ht="21" x14ac:dyDescent="0.25">
      <c r="A133" s="6"/>
      <c r="B133" s="6" t="s">
        <v>347</v>
      </c>
      <c r="C133" s="194">
        <v>0</v>
      </c>
      <c r="D133" s="177">
        <v>0</v>
      </c>
      <c r="E133" s="194">
        <v>0</v>
      </c>
      <c r="F133" s="47">
        <v>0</v>
      </c>
      <c r="G133" s="159">
        <v>0</v>
      </c>
      <c r="H133" s="177">
        <f t="shared" si="53"/>
        <v>0</v>
      </c>
      <c r="I133" s="194">
        <v>7000</v>
      </c>
      <c r="J133" s="159">
        <f t="shared" si="54"/>
        <v>7000</v>
      </c>
      <c r="K133" s="177">
        <f t="shared" si="55"/>
        <v>7000</v>
      </c>
      <c r="L133" s="2" t="s">
        <v>373</v>
      </c>
      <c r="M133" s="2"/>
      <c r="N133" s="2"/>
      <c r="O133" s="2"/>
      <c r="P133" s="2"/>
      <c r="Q133" s="2"/>
      <c r="R133" s="2"/>
      <c r="S133" s="2"/>
    </row>
    <row r="134" spans="1:19" ht="21" x14ac:dyDescent="0.25">
      <c r="A134" s="6"/>
      <c r="B134" s="6" t="s">
        <v>350</v>
      </c>
      <c r="C134" s="194">
        <v>0</v>
      </c>
      <c r="D134" s="177">
        <v>0</v>
      </c>
      <c r="E134" s="194">
        <v>0</v>
      </c>
      <c r="F134" s="47">
        <v>0</v>
      </c>
      <c r="G134" s="159">
        <v>0</v>
      </c>
      <c r="H134" s="177">
        <f t="shared" si="53"/>
        <v>0</v>
      </c>
      <c r="I134" s="194">
        <v>2000</v>
      </c>
      <c r="J134" s="159">
        <f t="shared" si="54"/>
        <v>2000</v>
      </c>
      <c r="K134" s="177">
        <f t="shared" si="55"/>
        <v>2000</v>
      </c>
      <c r="L134" s="2"/>
      <c r="M134" s="2"/>
      <c r="N134" s="2"/>
      <c r="O134" s="2"/>
      <c r="P134" s="2"/>
      <c r="Q134" s="2"/>
      <c r="R134" s="2"/>
      <c r="S134" s="2"/>
    </row>
    <row r="135" spans="1:19" ht="21" x14ac:dyDescent="0.25">
      <c r="A135" s="6"/>
      <c r="B135" s="6" t="s">
        <v>361</v>
      </c>
      <c r="C135" s="194">
        <v>0</v>
      </c>
      <c r="D135" s="177">
        <v>0</v>
      </c>
      <c r="E135" s="194">
        <v>0</v>
      </c>
      <c r="F135" s="47">
        <v>0</v>
      </c>
      <c r="G135" s="159">
        <v>0</v>
      </c>
      <c r="H135" s="177">
        <f t="shared" si="53"/>
        <v>0</v>
      </c>
      <c r="I135" s="194">
        <v>7500</v>
      </c>
      <c r="J135" s="159">
        <f t="shared" si="54"/>
        <v>7500</v>
      </c>
      <c r="K135" s="177">
        <f t="shared" si="55"/>
        <v>7500</v>
      </c>
      <c r="L135" s="2"/>
      <c r="M135" s="2"/>
      <c r="N135" s="2"/>
      <c r="O135" s="2"/>
      <c r="P135" s="2"/>
      <c r="Q135" s="2"/>
      <c r="R135" s="2"/>
      <c r="S135" s="2"/>
    </row>
    <row r="136" spans="1:19" ht="21" x14ac:dyDescent="0.25">
      <c r="A136" s="6"/>
      <c r="B136" s="6" t="s">
        <v>364</v>
      </c>
      <c r="C136" s="194">
        <v>0</v>
      </c>
      <c r="D136" s="177">
        <v>0</v>
      </c>
      <c r="E136" s="194">
        <v>0</v>
      </c>
      <c r="F136" s="47">
        <v>0</v>
      </c>
      <c r="G136" s="159">
        <v>0</v>
      </c>
      <c r="H136" s="177">
        <f t="shared" si="53"/>
        <v>0</v>
      </c>
      <c r="I136" s="258">
        <v>155000</v>
      </c>
      <c r="J136" s="159">
        <f t="shared" si="54"/>
        <v>155000</v>
      </c>
      <c r="K136" s="177">
        <f t="shared" si="55"/>
        <v>155000</v>
      </c>
      <c r="L136" s="2" t="s">
        <v>406</v>
      </c>
      <c r="M136" s="2"/>
      <c r="N136" s="2"/>
      <c r="O136" s="2"/>
      <c r="P136" s="2"/>
      <c r="Q136" s="2"/>
      <c r="R136" s="2"/>
      <c r="S136" s="2"/>
    </row>
    <row r="137" spans="1:19" ht="21" x14ac:dyDescent="0.25">
      <c r="A137" s="1" t="s">
        <v>379</v>
      </c>
      <c r="B137" s="6" t="s">
        <v>380</v>
      </c>
      <c r="C137" s="194">
        <v>0</v>
      </c>
      <c r="D137" s="177">
        <v>0</v>
      </c>
      <c r="E137" s="194">
        <v>0</v>
      </c>
      <c r="F137" s="47">
        <v>0</v>
      </c>
      <c r="G137" s="159">
        <v>0</v>
      </c>
      <c r="H137" s="177">
        <f t="shared" si="53"/>
        <v>0</v>
      </c>
      <c r="I137" s="194">
        <v>7500</v>
      </c>
      <c r="J137" s="159">
        <f t="shared" si="54"/>
        <v>7500</v>
      </c>
      <c r="K137" s="177">
        <f t="shared" si="55"/>
        <v>7500</v>
      </c>
      <c r="L137" s="2"/>
      <c r="M137" s="2"/>
      <c r="N137" s="2"/>
      <c r="O137" s="2"/>
      <c r="P137" s="2"/>
      <c r="Q137" s="2"/>
      <c r="R137" s="2"/>
      <c r="S137" s="2"/>
    </row>
    <row r="138" spans="1:19" ht="21" x14ac:dyDescent="0.25">
      <c r="A138" s="249" t="s">
        <v>381</v>
      </c>
      <c r="B138" s="24" t="s">
        <v>126</v>
      </c>
      <c r="C138" s="246">
        <v>5000</v>
      </c>
      <c r="D138" s="204">
        <v>5000</v>
      </c>
      <c r="E138" s="246">
        <v>5000</v>
      </c>
      <c r="F138" s="247">
        <v>0</v>
      </c>
      <c r="G138" s="162">
        <v>5000</v>
      </c>
      <c r="H138" s="204">
        <f>E138-G138</f>
        <v>0</v>
      </c>
      <c r="I138" s="246">
        <v>0</v>
      </c>
      <c r="J138" s="162">
        <f>I138-G138</f>
        <v>-5000</v>
      </c>
      <c r="K138" s="204">
        <f>I138-E138</f>
        <v>-5000</v>
      </c>
      <c r="L138" s="2"/>
      <c r="M138" s="2"/>
      <c r="N138" s="2"/>
      <c r="O138" s="2"/>
      <c r="P138" s="2"/>
      <c r="Q138" s="2"/>
      <c r="R138" s="2"/>
      <c r="S138" s="2"/>
    </row>
    <row r="139" spans="1:19" ht="21" x14ac:dyDescent="0.25">
      <c r="A139" s="24">
        <v>4138</v>
      </c>
      <c r="B139" s="24" t="s">
        <v>253</v>
      </c>
      <c r="C139" s="246">
        <v>0</v>
      </c>
      <c r="D139" s="204">
        <v>0</v>
      </c>
      <c r="E139" s="246">
        <v>1500</v>
      </c>
      <c r="F139" s="247">
        <v>0</v>
      </c>
      <c r="G139" s="162">
        <v>1500</v>
      </c>
      <c r="H139" s="204">
        <f t="shared" si="53"/>
        <v>0</v>
      </c>
      <c r="I139" s="246">
        <v>0</v>
      </c>
      <c r="J139" s="162">
        <f t="shared" si="54"/>
        <v>-1500</v>
      </c>
      <c r="K139" s="204">
        <f t="shared" si="55"/>
        <v>-1500</v>
      </c>
      <c r="L139" s="2"/>
      <c r="M139" s="2" t="s">
        <v>171</v>
      </c>
      <c r="N139" s="2"/>
      <c r="O139" s="2"/>
      <c r="P139" s="2"/>
      <c r="Q139" s="2"/>
      <c r="R139" s="2"/>
      <c r="S139" s="2"/>
    </row>
    <row r="140" spans="1:19" ht="21" x14ac:dyDescent="0.25">
      <c r="A140" s="24">
        <v>4145</v>
      </c>
      <c r="B140" s="24" t="s">
        <v>254</v>
      </c>
      <c r="C140" s="246">
        <v>0</v>
      </c>
      <c r="D140" s="204">
        <v>0</v>
      </c>
      <c r="E140" s="246">
        <v>9000</v>
      </c>
      <c r="F140" s="247">
        <v>0</v>
      </c>
      <c r="G140" s="162">
        <v>9000</v>
      </c>
      <c r="H140" s="204">
        <f t="shared" si="53"/>
        <v>0</v>
      </c>
      <c r="I140" s="246">
        <v>0</v>
      </c>
      <c r="J140" s="162">
        <f t="shared" si="54"/>
        <v>-9000</v>
      </c>
      <c r="K140" s="204">
        <f t="shared" si="55"/>
        <v>-9000</v>
      </c>
      <c r="L140" s="2"/>
      <c r="M140" s="2"/>
      <c r="N140" s="2"/>
      <c r="O140" s="2"/>
      <c r="P140" s="2"/>
      <c r="Q140" s="2"/>
      <c r="R140" s="2"/>
      <c r="S140" s="2"/>
    </row>
    <row r="141" spans="1:19" ht="21" x14ac:dyDescent="0.25">
      <c r="A141" s="24">
        <v>4147</v>
      </c>
      <c r="B141" s="24" t="s">
        <v>255</v>
      </c>
      <c r="C141" s="246">
        <v>0</v>
      </c>
      <c r="D141" s="204">
        <v>0</v>
      </c>
      <c r="E141" s="246">
        <v>3500</v>
      </c>
      <c r="F141" s="247">
        <v>473</v>
      </c>
      <c r="G141" s="162">
        <v>3500</v>
      </c>
      <c r="H141" s="204">
        <f t="shared" si="53"/>
        <v>0</v>
      </c>
      <c r="I141" s="246">
        <v>0</v>
      </c>
      <c r="J141" s="162">
        <f t="shared" si="54"/>
        <v>-3500</v>
      </c>
      <c r="K141" s="204">
        <f t="shared" si="55"/>
        <v>-3500</v>
      </c>
      <c r="L141" s="2"/>
      <c r="M141" s="2"/>
      <c r="N141" s="2"/>
      <c r="O141" s="2"/>
      <c r="P141" s="2"/>
      <c r="Q141" s="2"/>
      <c r="R141" s="2"/>
      <c r="S141" s="2"/>
    </row>
    <row r="142" spans="1:19" ht="21" x14ac:dyDescent="0.25">
      <c r="A142" s="24">
        <v>4148</v>
      </c>
      <c r="B142" s="24" t="s">
        <v>219</v>
      </c>
      <c r="C142" s="246">
        <v>0</v>
      </c>
      <c r="D142" s="204">
        <v>0</v>
      </c>
      <c r="E142" s="246">
        <v>3000</v>
      </c>
      <c r="F142" s="248">
        <v>1777</v>
      </c>
      <c r="G142" s="162">
        <v>3000</v>
      </c>
      <c r="H142" s="204">
        <f t="shared" si="53"/>
        <v>0</v>
      </c>
      <c r="I142" s="246">
        <v>0</v>
      </c>
      <c r="J142" s="162">
        <f t="shared" si="54"/>
        <v>-3000</v>
      </c>
      <c r="K142" s="204">
        <f t="shared" si="55"/>
        <v>-3000</v>
      </c>
      <c r="L142" s="2"/>
      <c r="M142" s="2"/>
      <c r="N142" s="2"/>
      <c r="O142" s="2"/>
      <c r="P142" s="2"/>
      <c r="Q142" s="2"/>
      <c r="R142" s="2"/>
      <c r="S142" s="2"/>
    </row>
    <row r="143" spans="1:19" ht="21" x14ac:dyDescent="0.25">
      <c r="A143" s="24">
        <v>4149</v>
      </c>
      <c r="B143" s="24" t="s">
        <v>120</v>
      </c>
      <c r="C143" s="246">
        <v>15500</v>
      </c>
      <c r="D143" s="204">
        <v>1843</v>
      </c>
      <c r="E143" s="246">
        <v>0</v>
      </c>
      <c r="F143" s="247">
        <v>0</v>
      </c>
      <c r="G143" s="162">
        <v>0</v>
      </c>
      <c r="H143" s="204">
        <f t="shared" si="53"/>
        <v>0</v>
      </c>
      <c r="I143" s="246">
        <v>0</v>
      </c>
      <c r="J143" s="162">
        <f t="shared" si="54"/>
        <v>0</v>
      </c>
      <c r="K143" s="204">
        <f t="shared" si="55"/>
        <v>0</v>
      </c>
      <c r="L143" s="2"/>
      <c r="M143" s="2" t="s">
        <v>311</v>
      </c>
      <c r="N143" s="2"/>
      <c r="O143" s="2"/>
      <c r="P143" s="2"/>
      <c r="Q143" s="2"/>
      <c r="R143" s="2"/>
      <c r="S143" s="2"/>
    </row>
    <row r="144" spans="1:19" ht="21" x14ac:dyDescent="0.25">
      <c r="A144" s="24">
        <v>4150</v>
      </c>
      <c r="B144" s="24" t="s">
        <v>121</v>
      </c>
      <c r="C144" s="201">
        <v>3975</v>
      </c>
      <c r="D144" s="186">
        <v>3975</v>
      </c>
      <c r="E144" s="201">
        <v>0</v>
      </c>
      <c r="F144" s="167">
        <v>0</v>
      </c>
      <c r="G144" s="167">
        <v>0</v>
      </c>
      <c r="H144" s="186">
        <f t="shared" si="53"/>
        <v>0</v>
      </c>
      <c r="I144" s="201">
        <v>0</v>
      </c>
      <c r="J144" s="162">
        <f t="shared" si="54"/>
        <v>0</v>
      </c>
      <c r="K144" s="204">
        <f t="shared" si="55"/>
        <v>0</v>
      </c>
      <c r="L144" s="2"/>
      <c r="M144" s="2"/>
      <c r="N144" s="2"/>
      <c r="O144" s="2"/>
      <c r="P144" s="2"/>
      <c r="Q144" s="2"/>
      <c r="R144" s="2"/>
      <c r="S144" s="2"/>
    </row>
    <row r="145" spans="1:19" ht="21" x14ac:dyDescent="0.25">
      <c r="A145" s="24">
        <v>4140</v>
      </c>
      <c r="B145" s="24" t="s">
        <v>122</v>
      </c>
      <c r="C145" s="201">
        <v>3950</v>
      </c>
      <c r="D145" s="186">
        <v>0</v>
      </c>
      <c r="E145" s="201">
        <v>0</v>
      </c>
      <c r="F145" s="167">
        <v>0</v>
      </c>
      <c r="G145" s="167">
        <v>0</v>
      </c>
      <c r="H145" s="186">
        <f t="shared" si="53"/>
        <v>0</v>
      </c>
      <c r="I145" s="201">
        <v>0</v>
      </c>
      <c r="J145" s="162">
        <f t="shared" si="54"/>
        <v>0</v>
      </c>
      <c r="K145" s="204">
        <f t="shared" si="55"/>
        <v>0</v>
      </c>
      <c r="L145" s="2"/>
      <c r="M145" s="2" t="s">
        <v>171</v>
      </c>
      <c r="N145" s="2"/>
      <c r="O145" s="2"/>
      <c r="P145" s="2"/>
      <c r="Q145" s="2"/>
      <c r="R145" s="2"/>
      <c r="S145" s="2"/>
    </row>
    <row r="146" spans="1:19" ht="21.75" thickBot="1" x14ac:dyDescent="0.3">
      <c r="A146" s="24">
        <v>4141</v>
      </c>
      <c r="B146" s="24" t="s">
        <v>123</v>
      </c>
      <c r="C146" s="235">
        <v>8000</v>
      </c>
      <c r="D146" s="236"/>
      <c r="E146" s="235">
        <v>0</v>
      </c>
      <c r="F146" s="237">
        <v>0</v>
      </c>
      <c r="G146" s="237">
        <v>0</v>
      </c>
      <c r="H146" s="236">
        <f t="shared" si="53"/>
        <v>0</v>
      </c>
      <c r="I146" s="235">
        <v>0</v>
      </c>
      <c r="J146" s="238">
        <f t="shared" si="54"/>
        <v>0</v>
      </c>
      <c r="K146" s="239">
        <f t="shared" si="55"/>
        <v>0</v>
      </c>
      <c r="L146" s="2"/>
      <c r="M146" s="2" t="s">
        <v>312</v>
      </c>
      <c r="N146" s="2"/>
      <c r="O146" s="2"/>
      <c r="P146" s="2"/>
      <c r="Q146" s="2"/>
      <c r="R146" s="2"/>
      <c r="S146" s="2"/>
    </row>
    <row r="147" spans="1:19" ht="22.5" thickTop="1" thickBot="1" x14ac:dyDescent="0.3">
      <c r="A147" s="6"/>
      <c r="B147" s="39" t="s">
        <v>19</v>
      </c>
      <c r="C147" s="197">
        <f>SUM(C130:C146)</f>
        <v>36425</v>
      </c>
      <c r="D147" s="182">
        <f>SUM(D130:D146)</f>
        <v>10818</v>
      </c>
      <c r="E147" s="197">
        <f>SUM(E130:E146)</f>
        <v>22000</v>
      </c>
      <c r="F147" s="161">
        <f>SUM(F130:F146)</f>
        <v>2250</v>
      </c>
      <c r="G147" s="161">
        <f>SUM(G130:G146)</f>
        <v>22000</v>
      </c>
      <c r="H147" s="182">
        <f t="shared" si="53"/>
        <v>0</v>
      </c>
      <c r="I147" s="197">
        <f>SUM(I130:I146)</f>
        <v>199500</v>
      </c>
      <c r="J147" s="161">
        <f t="shared" si="54"/>
        <v>177500</v>
      </c>
      <c r="K147" s="182">
        <f t="shared" si="55"/>
        <v>177500</v>
      </c>
      <c r="L147" s="1"/>
      <c r="M147" s="1"/>
      <c r="N147" s="2"/>
      <c r="O147" s="2"/>
      <c r="P147" s="2"/>
      <c r="Q147" s="3"/>
      <c r="R147" s="1"/>
      <c r="S147" s="1"/>
    </row>
    <row r="148" spans="1:19" ht="21.75" thickBot="1" x14ac:dyDescent="0.3">
      <c r="A148" s="6"/>
      <c r="B148" s="29"/>
      <c r="C148" s="202"/>
      <c r="D148" s="187"/>
      <c r="E148" s="202"/>
      <c r="F148" s="28"/>
      <c r="G148" s="28"/>
      <c r="H148" s="187"/>
      <c r="I148" s="202"/>
      <c r="J148" s="9"/>
      <c r="K148" s="113"/>
      <c r="L148" s="2"/>
      <c r="M148" s="2"/>
      <c r="N148" s="2"/>
      <c r="O148" s="2"/>
      <c r="P148" s="2"/>
      <c r="Q148" s="2"/>
      <c r="R148" s="2"/>
      <c r="S148" s="2"/>
    </row>
    <row r="149" spans="1:19" ht="21.75" thickBot="1" x14ac:dyDescent="0.3">
      <c r="A149" s="8"/>
      <c r="B149" s="39" t="s">
        <v>78</v>
      </c>
      <c r="C149" s="195">
        <f t="shared" ref="C149:K149" si="56">SUM(C125+C147)</f>
        <v>77945</v>
      </c>
      <c r="D149" s="178">
        <f t="shared" si="56"/>
        <v>40320</v>
      </c>
      <c r="E149" s="195">
        <f t="shared" si="56"/>
        <v>94500</v>
      </c>
      <c r="F149" s="160">
        <f t="shared" si="56"/>
        <v>37750</v>
      </c>
      <c r="G149" s="160">
        <f t="shared" si="56"/>
        <v>85000</v>
      </c>
      <c r="H149" s="178">
        <f t="shared" si="56"/>
        <v>9500</v>
      </c>
      <c r="I149" s="195">
        <f t="shared" si="56"/>
        <v>242000</v>
      </c>
      <c r="J149" s="160">
        <f t="shared" si="56"/>
        <v>187000</v>
      </c>
      <c r="K149" s="178">
        <f t="shared" si="56"/>
        <v>147500</v>
      </c>
      <c r="L149" s="1"/>
      <c r="M149" s="1"/>
      <c r="N149" s="2"/>
      <c r="O149" s="2"/>
      <c r="P149" s="2"/>
      <c r="Q149" s="3"/>
      <c r="R149" s="1"/>
      <c r="S149" s="1"/>
    </row>
    <row r="150" spans="1:19" ht="21.75" thickBot="1" x14ac:dyDescent="0.3">
      <c r="A150" s="29"/>
      <c r="B150" s="39" t="s">
        <v>160</v>
      </c>
      <c r="C150" s="195">
        <f t="shared" ref="C150:J150" si="57">C149+C114</f>
        <v>359545</v>
      </c>
      <c r="D150" s="178">
        <f t="shared" si="57"/>
        <v>314552.21999999997</v>
      </c>
      <c r="E150" s="195">
        <f t="shared" si="57"/>
        <v>404376.5</v>
      </c>
      <c r="F150" s="160">
        <f t="shared" si="57"/>
        <v>159094</v>
      </c>
      <c r="G150" s="160">
        <f t="shared" si="57"/>
        <v>393999</v>
      </c>
      <c r="H150" s="178">
        <f t="shared" si="57"/>
        <v>10377.5</v>
      </c>
      <c r="I150" s="195">
        <f t="shared" si="57"/>
        <v>575131.745</v>
      </c>
      <c r="J150" s="160">
        <f t="shared" si="57"/>
        <v>211132.745</v>
      </c>
      <c r="K150" s="178">
        <f>I150-E150</f>
        <v>170755.245</v>
      </c>
      <c r="L150" s="1"/>
      <c r="M150" s="1"/>
      <c r="N150" s="2"/>
      <c r="O150" s="2"/>
      <c r="P150" s="2"/>
      <c r="Q150" s="3"/>
      <c r="R150" s="1"/>
      <c r="S150" s="1"/>
    </row>
    <row r="151" spans="1:19" ht="21.75" thickBot="1" x14ac:dyDescent="0.3">
      <c r="A151" s="8"/>
      <c r="B151" s="29"/>
      <c r="C151" s="214"/>
      <c r="D151" s="188"/>
      <c r="E151" s="23"/>
      <c r="F151" s="23"/>
      <c r="G151" s="20"/>
      <c r="H151" s="20"/>
      <c r="I151" s="23"/>
      <c r="J151" s="23"/>
      <c r="K151" s="23"/>
      <c r="L151" s="23"/>
      <c r="M151" s="23"/>
      <c r="N151" s="2"/>
      <c r="O151" s="2"/>
      <c r="P151" s="2"/>
      <c r="Q151" s="2"/>
      <c r="R151" s="2"/>
      <c r="S151" s="2"/>
    </row>
    <row r="152" spans="1:19" ht="21.75" thickTop="1" x14ac:dyDescent="0.25">
      <c r="A152" s="8"/>
      <c r="B152" s="20"/>
      <c r="C152" s="216" t="s">
        <v>144</v>
      </c>
      <c r="D152" s="217" t="s">
        <v>260</v>
      </c>
      <c r="E152" s="218" t="s">
        <v>375</v>
      </c>
      <c r="F152" s="20"/>
      <c r="G152" s="20"/>
      <c r="H152" s="20"/>
      <c r="I152" s="20"/>
      <c r="J152" s="20"/>
      <c r="K152" s="20"/>
      <c r="L152" s="2"/>
      <c r="M152" s="2"/>
      <c r="N152" s="2"/>
      <c r="O152" s="2"/>
      <c r="P152" s="2"/>
      <c r="Q152" s="2"/>
      <c r="R152" s="2"/>
      <c r="S152" s="2"/>
    </row>
    <row r="153" spans="1:19" ht="21" x14ac:dyDescent="0.25">
      <c r="A153" s="29"/>
      <c r="B153" s="213" t="s">
        <v>13</v>
      </c>
      <c r="C153" s="215">
        <f>D21</f>
        <v>393670</v>
      </c>
      <c r="D153" s="189">
        <f>G21</f>
        <v>414946</v>
      </c>
      <c r="E153" s="240">
        <f>I21</f>
        <v>575132</v>
      </c>
      <c r="F153" s="20"/>
      <c r="G153" s="20"/>
      <c r="H153" s="20"/>
      <c r="I153" s="20"/>
      <c r="J153" s="20"/>
      <c r="K153" s="20"/>
      <c r="L153" s="2"/>
      <c r="M153" s="2"/>
      <c r="N153" s="2"/>
      <c r="O153" s="2"/>
      <c r="P153" s="2"/>
      <c r="Q153" s="2"/>
      <c r="R153" s="2"/>
      <c r="S153" s="2"/>
    </row>
    <row r="154" spans="1:19" ht="21" x14ac:dyDescent="0.25">
      <c r="A154" s="29" t="s">
        <v>79</v>
      </c>
      <c r="B154" s="213" t="s">
        <v>80</v>
      </c>
      <c r="C154" s="215">
        <f>D150</f>
        <v>314552.21999999997</v>
      </c>
      <c r="D154" s="189">
        <f>G150</f>
        <v>393999</v>
      </c>
      <c r="E154" s="240">
        <f>I150</f>
        <v>575131.745</v>
      </c>
      <c r="F154" s="20"/>
      <c r="G154" s="20"/>
      <c r="H154" s="20"/>
      <c r="I154" s="20"/>
      <c r="J154" s="20"/>
      <c r="K154" s="20"/>
      <c r="L154" s="2"/>
      <c r="M154" s="2"/>
      <c r="N154" s="2"/>
      <c r="O154" s="2"/>
      <c r="P154" s="2"/>
      <c r="Q154" s="3"/>
      <c r="R154" s="2"/>
      <c r="S154" s="2"/>
    </row>
    <row r="155" spans="1:19" ht="21.75" thickBot="1" x14ac:dyDescent="0.3">
      <c r="A155" s="20"/>
      <c r="B155" s="213" t="s">
        <v>81</v>
      </c>
      <c r="C155" s="219">
        <f>C153-C154</f>
        <v>79117.780000000028</v>
      </c>
      <c r="D155" s="220">
        <f>D153-D154</f>
        <v>20947</v>
      </c>
      <c r="E155" s="221">
        <f>E153-E154</f>
        <v>0.25500000000465661</v>
      </c>
      <c r="F155" s="20"/>
      <c r="G155" s="20"/>
      <c r="H155" s="20"/>
      <c r="I155" s="20"/>
      <c r="J155" s="20"/>
      <c r="K155" s="20"/>
      <c r="L155" s="2"/>
      <c r="M155" s="2"/>
      <c r="N155" s="2"/>
      <c r="O155" s="2"/>
      <c r="P155" s="2"/>
      <c r="Q155" s="2"/>
      <c r="R155" s="2"/>
      <c r="S155" s="2"/>
    </row>
    <row r="156" spans="1:19" ht="21.75" thickTop="1" x14ac:dyDescent="0.25">
      <c r="A156" s="20"/>
      <c r="B156" s="2"/>
      <c r="C156" s="3"/>
      <c r="D156" s="3"/>
      <c r="E156" s="2"/>
      <c r="F156" s="2"/>
      <c r="G156" s="2"/>
      <c r="H156" s="2"/>
      <c r="I156" s="2"/>
      <c r="J156" s="3"/>
      <c r="K156" s="3"/>
      <c r="L156" s="3"/>
      <c r="M156" s="3"/>
      <c r="N156" s="2"/>
      <c r="O156" s="2"/>
      <c r="P156" s="2"/>
      <c r="Q156" s="2"/>
      <c r="R156" s="2"/>
      <c r="S156" s="2"/>
    </row>
    <row r="157" spans="1:19" ht="21" x14ac:dyDescent="0.25">
      <c r="A157" s="1" t="s">
        <v>376</v>
      </c>
      <c r="B157" s="2" t="s">
        <v>362</v>
      </c>
      <c r="C157" s="145">
        <v>3000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1" x14ac:dyDescent="0.25">
      <c r="A158" s="2"/>
      <c r="B158" s="2" t="s">
        <v>378</v>
      </c>
      <c r="C158" s="145">
        <v>1000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2"/>
      <c r="S158" s="2"/>
    </row>
    <row r="159" spans="1:19" ht="21" x14ac:dyDescent="0.25">
      <c r="A159" s="2"/>
      <c r="B159" s="2" t="s">
        <v>363</v>
      </c>
      <c r="C159" s="145">
        <v>3500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  <c r="R159" s="2"/>
      <c r="S159" s="2"/>
    </row>
    <row r="160" spans="1:19" ht="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1" x14ac:dyDescent="0.25">
      <c r="A162" s="8" t="s">
        <v>330</v>
      </c>
      <c r="B162" s="2" t="s">
        <v>377</v>
      </c>
      <c r="C162" s="145">
        <v>150000</v>
      </c>
      <c r="D162" s="2" t="s">
        <v>365</v>
      </c>
      <c r="E162" s="2"/>
      <c r="F162" s="2"/>
      <c r="G162" s="254" t="s">
        <v>382</v>
      </c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1" x14ac:dyDescent="0.25">
      <c r="A163" s="2"/>
      <c r="B163" s="2" t="s">
        <v>366</v>
      </c>
      <c r="C163" s="145">
        <v>5000</v>
      </c>
      <c r="D163" s="2"/>
      <c r="E163" s="2"/>
      <c r="F163" s="2"/>
      <c r="G163" s="257" t="s">
        <v>389</v>
      </c>
      <c r="O163" s="2"/>
      <c r="P163" s="2"/>
      <c r="Q163" s="3"/>
      <c r="R163" s="2"/>
      <c r="S163" s="2"/>
    </row>
    <row r="164" spans="1:19" ht="21" x14ac:dyDescent="0.25">
      <c r="A164" s="2"/>
      <c r="B164" s="2" t="s">
        <v>367</v>
      </c>
      <c r="C164" s="145">
        <v>-18500</v>
      </c>
      <c r="D164" s="2" t="s">
        <v>405</v>
      </c>
      <c r="E164" s="2"/>
      <c r="F164" s="2"/>
      <c r="G164" s="257" t="s">
        <v>383</v>
      </c>
      <c r="O164" s="2"/>
      <c r="P164" s="2"/>
      <c r="Q164" s="2"/>
      <c r="R164" s="2"/>
      <c r="S164" s="2"/>
    </row>
    <row r="165" spans="1:19" ht="21" x14ac:dyDescent="0.25">
      <c r="A165" s="2"/>
      <c r="B165" s="2" t="s">
        <v>368</v>
      </c>
      <c r="C165" s="145">
        <v>-20000</v>
      </c>
      <c r="D165" s="2"/>
      <c r="E165" s="2"/>
      <c r="F165" s="2"/>
      <c r="G165" s="257" t="s">
        <v>384</v>
      </c>
      <c r="O165" s="2"/>
      <c r="P165" s="2"/>
      <c r="Q165" s="2"/>
      <c r="R165" s="2"/>
      <c r="S165" s="2"/>
    </row>
    <row r="166" spans="1:19" ht="21" x14ac:dyDescent="0.25">
      <c r="A166" s="2"/>
      <c r="B166" s="2" t="s">
        <v>369</v>
      </c>
      <c r="C166" s="145">
        <v>-30000</v>
      </c>
      <c r="D166" s="2"/>
      <c r="E166" s="2"/>
      <c r="F166" s="2"/>
      <c r="G166" s="255" t="s">
        <v>354</v>
      </c>
      <c r="O166" s="2"/>
      <c r="P166" s="2"/>
      <c r="Q166" s="3"/>
      <c r="R166" s="2"/>
      <c r="S166" s="2"/>
    </row>
    <row r="167" spans="1:19" ht="21" x14ac:dyDescent="0.25">
      <c r="A167" s="2"/>
      <c r="B167" s="2" t="s">
        <v>370</v>
      </c>
      <c r="C167" s="145">
        <v>-10000</v>
      </c>
      <c r="D167" s="2"/>
      <c r="E167" s="2"/>
      <c r="F167" s="2"/>
      <c r="G167" s="255" t="s">
        <v>385</v>
      </c>
      <c r="O167" s="2"/>
      <c r="P167" s="2"/>
      <c r="Q167" s="2"/>
      <c r="R167" s="2"/>
      <c r="S167" s="2"/>
    </row>
    <row r="168" spans="1:19" ht="21" x14ac:dyDescent="0.25">
      <c r="A168" s="2"/>
      <c r="B168" s="2" t="s">
        <v>404</v>
      </c>
      <c r="C168" s="145">
        <f>-SUM(C162:C167)</f>
        <v>-76500</v>
      </c>
      <c r="D168" s="2"/>
      <c r="E168" s="2"/>
      <c r="F168" s="2"/>
      <c r="G168" s="255" t="s">
        <v>402</v>
      </c>
      <c r="O168" s="2"/>
      <c r="P168" s="2"/>
      <c r="Q168" s="2"/>
      <c r="R168" s="2"/>
      <c r="S168" s="2"/>
    </row>
    <row r="169" spans="1:19" ht="21" x14ac:dyDescent="0.25">
      <c r="A169" s="2"/>
      <c r="B169" s="2"/>
      <c r="C169" s="145"/>
      <c r="D169" s="2"/>
      <c r="E169" s="2"/>
      <c r="F169" s="2"/>
      <c r="G169" s="255" t="s">
        <v>386</v>
      </c>
      <c r="O169" s="2"/>
      <c r="P169" s="2"/>
      <c r="Q169" s="2"/>
      <c r="R169" s="2"/>
      <c r="S169" s="2"/>
    </row>
    <row r="170" spans="1:19" ht="21" x14ac:dyDescent="0.25">
      <c r="A170" s="2"/>
      <c r="B170" s="2" t="s">
        <v>394</v>
      </c>
      <c r="C170" s="145">
        <v>7500</v>
      </c>
      <c r="D170" s="2"/>
      <c r="E170" s="2"/>
      <c r="F170" s="2"/>
      <c r="G170" s="255" t="s">
        <v>387</v>
      </c>
      <c r="O170" s="2"/>
      <c r="P170" s="2"/>
      <c r="Q170" s="2"/>
      <c r="R170" s="2"/>
      <c r="S170" s="2"/>
    </row>
    <row r="171" spans="1:19" ht="21" x14ac:dyDescent="0.25">
      <c r="G171" s="255" t="s">
        <v>388</v>
      </c>
    </row>
  </sheetData>
  <mergeCells count="4">
    <mergeCell ref="B1:L1"/>
    <mergeCell ref="C3:D3"/>
    <mergeCell ref="E3:H3"/>
    <mergeCell ref="I3:K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FF11-3D51-458B-9563-802DB2501BC5}">
  <dimension ref="A1:S171"/>
  <sheetViews>
    <sheetView workbookViewId="0">
      <selection activeCell="L19" sqref="L19"/>
    </sheetView>
  </sheetViews>
  <sheetFormatPr defaultColWidth="12.28515625" defaultRowHeight="15" x14ac:dyDescent="0.25"/>
  <cols>
    <col min="2" max="2" width="63.140625" bestFit="1" customWidth="1"/>
    <col min="3" max="3" width="18.7109375" bestFit="1" customWidth="1"/>
  </cols>
  <sheetData>
    <row r="1" spans="1:19" ht="21" x14ac:dyDescent="0.25">
      <c r="A1" s="2"/>
      <c r="B1" s="289" t="s">
        <v>301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56"/>
      <c r="N1" s="146"/>
      <c r="O1" s="145"/>
      <c r="P1" s="145"/>
      <c r="Q1" s="156"/>
      <c r="R1" s="2"/>
      <c r="S1" s="2"/>
    </row>
    <row r="2" spans="1:19" ht="21.75" thickBot="1" x14ac:dyDescent="0.3">
      <c r="A2" s="2"/>
      <c r="B2" s="2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.75" thickBot="1" x14ac:dyDescent="0.3">
      <c r="A3" s="2"/>
      <c r="B3" s="2"/>
      <c r="C3" s="290" t="s">
        <v>302</v>
      </c>
      <c r="D3" s="291"/>
      <c r="E3" s="292" t="s">
        <v>303</v>
      </c>
      <c r="F3" s="293"/>
      <c r="G3" s="293"/>
      <c r="H3" s="294"/>
      <c r="I3" s="292" t="s">
        <v>304</v>
      </c>
      <c r="J3" s="293"/>
      <c r="K3" s="294"/>
      <c r="L3" s="2"/>
      <c r="M3" s="2"/>
      <c r="N3" s="2"/>
      <c r="O3" s="2"/>
      <c r="P3" s="2"/>
      <c r="Q3" s="3"/>
      <c r="R3" s="2"/>
      <c r="S3" s="2"/>
    </row>
    <row r="4" spans="1:19" ht="105.75" thickBot="1" x14ac:dyDescent="0.3">
      <c r="A4" s="2"/>
      <c r="B4" s="2"/>
      <c r="C4" s="190" t="s">
        <v>0</v>
      </c>
      <c r="D4" s="175" t="s">
        <v>1</v>
      </c>
      <c r="E4" s="190" t="s">
        <v>0</v>
      </c>
      <c r="F4" s="32" t="s">
        <v>106</v>
      </c>
      <c r="G4" s="32" t="s">
        <v>104</v>
      </c>
      <c r="H4" s="191" t="s">
        <v>316</v>
      </c>
      <c r="I4" s="203" t="s">
        <v>0</v>
      </c>
      <c r="J4" s="31" t="s">
        <v>313</v>
      </c>
      <c r="K4" s="175" t="s">
        <v>314</v>
      </c>
      <c r="L4" s="2"/>
      <c r="M4" s="2"/>
      <c r="N4" s="2"/>
      <c r="O4" s="2"/>
      <c r="P4" s="2"/>
      <c r="Q4" s="3"/>
      <c r="R4" s="2"/>
      <c r="S4" s="2"/>
    </row>
    <row r="5" spans="1:19" ht="21.75" thickBot="1" x14ac:dyDescent="0.3">
      <c r="A5" s="1" t="s">
        <v>113</v>
      </c>
      <c r="B5" s="20"/>
      <c r="C5" s="192"/>
      <c r="D5" s="176"/>
      <c r="E5" s="192"/>
      <c r="F5" s="22"/>
      <c r="G5" s="22"/>
      <c r="H5" s="193"/>
      <c r="I5" s="192"/>
      <c r="J5" s="222"/>
      <c r="K5" s="223"/>
      <c r="L5" s="2"/>
      <c r="M5" s="2"/>
      <c r="N5" s="2"/>
      <c r="O5" s="2"/>
      <c r="P5" s="2"/>
      <c r="Q5" s="3"/>
      <c r="R5" s="2"/>
      <c r="S5" s="2"/>
    </row>
    <row r="6" spans="1:19" ht="21.75" thickTop="1" x14ac:dyDescent="0.25">
      <c r="A6" s="6">
        <v>1176</v>
      </c>
      <c r="B6" s="6" t="s">
        <v>3</v>
      </c>
      <c r="C6" s="205">
        <v>349530</v>
      </c>
      <c r="D6" s="206">
        <v>349530</v>
      </c>
      <c r="E6" s="205">
        <v>366932</v>
      </c>
      <c r="F6" s="210">
        <v>183466</v>
      </c>
      <c r="G6" s="210">
        <v>366932</v>
      </c>
      <c r="H6" s="206">
        <f>E6-G6</f>
        <v>0</v>
      </c>
      <c r="I6" s="205">
        <v>370937</v>
      </c>
      <c r="J6" s="210">
        <f t="shared" ref="J6:J21" si="0">I6-G6</f>
        <v>4005</v>
      </c>
      <c r="K6" s="206">
        <f t="shared" ref="K6:K21" si="1">I6-E6</f>
        <v>4005</v>
      </c>
      <c r="L6" s="2"/>
      <c r="M6" s="2"/>
      <c r="N6" s="254" t="s">
        <v>382</v>
      </c>
      <c r="P6" s="2"/>
      <c r="Q6" s="3"/>
      <c r="R6" s="2"/>
      <c r="S6" s="2"/>
    </row>
    <row r="7" spans="1:19" ht="21" x14ac:dyDescent="0.25">
      <c r="A7" s="6">
        <v>1177</v>
      </c>
      <c r="B7" s="17" t="s">
        <v>4</v>
      </c>
      <c r="C7" s="194">
        <v>2050</v>
      </c>
      <c r="D7" s="177">
        <v>2050</v>
      </c>
      <c r="E7" s="194">
        <v>1370</v>
      </c>
      <c r="F7" s="159">
        <v>1370</v>
      </c>
      <c r="G7" s="159">
        <v>1370</v>
      </c>
      <c r="H7" s="177">
        <f t="shared" ref="H7:H21" si="2">E7-G7</f>
        <v>0</v>
      </c>
      <c r="I7" s="194">
        <v>0</v>
      </c>
      <c r="J7" s="159">
        <f t="shared" si="0"/>
        <v>-1370</v>
      </c>
      <c r="K7" s="177">
        <f t="shared" si="1"/>
        <v>-1370</v>
      </c>
      <c r="L7" s="2"/>
      <c r="M7" s="2"/>
      <c r="N7" s="255" t="s">
        <v>389</v>
      </c>
      <c r="P7" s="2"/>
      <c r="Q7" s="3"/>
      <c r="R7" s="2"/>
      <c r="S7" s="2"/>
    </row>
    <row r="8" spans="1:19" ht="21" x14ac:dyDescent="0.25">
      <c r="A8" s="6">
        <v>1190</v>
      </c>
      <c r="B8" s="17" t="s">
        <v>5</v>
      </c>
      <c r="C8" s="194">
        <v>2000</v>
      </c>
      <c r="D8" s="177">
        <v>2668</v>
      </c>
      <c r="E8" s="194">
        <v>2000</v>
      </c>
      <c r="F8" s="159">
        <v>1092</v>
      </c>
      <c r="G8" s="159">
        <v>2000</v>
      </c>
      <c r="H8" s="177">
        <f t="shared" si="2"/>
        <v>0</v>
      </c>
      <c r="I8" s="194">
        <v>2000</v>
      </c>
      <c r="J8" s="159">
        <f t="shared" si="0"/>
        <v>0</v>
      </c>
      <c r="K8" s="177">
        <f t="shared" si="1"/>
        <v>0</v>
      </c>
      <c r="L8" s="2"/>
      <c r="M8" s="2"/>
      <c r="N8" s="255" t="s">
        <v>383</v>
      </c>
      <c r="P8" s="2"/>
      <c r="Q8" s="2"/>
      <c r="R8" s="2"/>
      <c r="S8" s="2"/>
    </row>
    <row r="9" spans="1:19" ht="21" x14ac:dyDescent="0.25">
      <c r="A9" s="6">
        <v>1001</v>
      </c>
      <c r="B9" s="17" t="s">
        <v>6</v>
      </c>
      <c r="C9" s="194">
        <v>250</v>
      </c>
      <c r="D9" s="177">
        <v>0</v>
      </c>
      <c r="E9" s="194">
        <v>250</v>
      </c>
      <c r="F9" s="159">
        <v>0</v>
      </c>
      <c r="G9" s="159">
        <v>0</v>
      </c>
      <c r="H9" s="177">
        <f t="shared" si="2"/>
        <v>250</v>
      </c>
      <c r="I9" s="194">
        <v>100</v>
      </c>
      <c r="J9" s="159">
        <f t="shared" si="0"/>
        <v>100</v>
      </c>
      <c r="K9" s="177">
        <f t="shared" si="1"/>
        <v>-150</v>
      </c>
      <c r="L9" s="2"/>
      <c r="M9" s="2"/>
      <c r="N9" s="255" t="s">
        <v>384</v>
      </c>
      <c r="P9" s="2"/>
      <c r="Q9" s="3"/>
      <c r="R9" s="2"/>
    </row>
    <row r="10" spans="1:19" ht="21" x14ac:dyDescent="0.25">
      <c r="A10" s="6">
        <v>1007</v>
      </c>
      <c r="B10" s="17" t="s">
        <v>155</v>
      </c>
      <c r="C10" s="194">
        <v>0</v>
      </c>
      <c r="D10" s="177">
        <v>80</v>
      </c>
      <c r="E10" s="194">
        <v>500</v>
      </c>
      <c r="F10" s="159">
        <v>6541</v>
      </c>
      <c r="G10" s="159">
        <v>6541</v>
      </c>
      <c r="H10" s="177">
        <f t="shared" si="2"/>
        <v>-6041</v>
      </c>
      <c r="I10" s="194">
        <v>0</v>
      </c>
      <c r="J10" s="159">
        <f t="shared" si="0"/>
        <v>-6541</v>
      </c>
      <c r="K10" s="177">
        <f t="shared" si="1"/>
        <v>-500</v>
      </c>
      <c r="L10" s="2"/>
      <c r="M10" s="2"/>
      <c r="N10" s="255" t="s">
        <v>354</v>
      </c>
      <c r="P10" s="2"/>
      <c r="Q10" s="3"/>
      <c r="R10" s="2"/>
    </row>
    <row r="11" spans="1:19" ht="21" x14ac:dyDescent="0.25">
      <c r="A11" s="6">
        <v>1077</v>
      </c>
      <c r="B11" s="17" t="s">
        <v>118</v>
      </c>
      <c r="C11" s="194">
        <v>0</v>
      </c>
      <c r="D11" s="177">
        <v>32099</v>
      </c>
      <c r="E11" s="194">
        <v>0</v>
      </c>
      <c r="F11" s="159">
        <v>0</v>
      </c>
      <c r="G11" s="159">
        <v>0</v>
      </c>
      <c r="H11" s="177">
        <f t="shared" si="2"/>
        <v>0</v>
      </c>
      <c r="I11" s="194">
        <v>0</v>
      </c>
      <c r="J11" s="159">
        <f t="shared" si="0"/>
        <v>0</v>
      </c>
      <c r="K11" s="177">
        <f t="shared" si="1"/>
        <v>0</v>
      </c>
      <c r="L11" s="2"/>
      <c r="M11" s="2"/>
      <c r="N11" s="255" t="s">
        <v>385</v>
      </c>
      <c r="P11" s="2"/>
      <c r="Q11" s="3"/>
      <c r="R11" s="2"/>
    </row>
    <row r="12" spans="1:19" ht="21" x14ac:dyDescent="0.25">
      <c r="A12" s="6">
        <v>1003</v>
      </c>
      <c r="B12" s="17" t="s">
        <v>7</v>
      </c>
      <c r="C12" s="194">
        <v>4500</v>
      </c>
      <c r="D12" s="177">
        <v>0</v>
      </c>
      <c r="E12" s="194">
        <v>1700</v>
      </c>
      <c r="F12" s="159">
        <v>0</v>
      </c>
      <c r="G12" s="159">
        <v>0</v>
      </c>
      <c r="H12" s="177">
        <f t="shared" si="2"/>
        <v>1700</v>
      </c>
      <c r="I12" s="194">
        <v>5000</v>
      </c>
      <c r="J12" s="159">
        <f t="shared" si="0"/>
        <v>5000</v>
      </c>
      <c r="K12" s="177">
        <f t="shared" si="1"/>
        <v>3300</v>
      </c>
      <c r="L12" s="2"/>
      <c r="M12" s="2"/>
      <c r="N12" s="255" t="s">
        <v>402</v>
      </c>
      <c r="P12" s="2"/>
      <c r="Q12" s="3"/>
      <c r="R12" s="2"/>
    </row>
    <row r="13" spans="1:19" ht="21" x14ac:dyDescent="0.25">
      <c r="A13" s="6">
        <v>1078</v>
      </c>
      <c r="B13" s="17" t="s">
        <v>8</v>
      </c>
      <c r="C13" s="194">
        <v>2000</v>
      </c>
      <c r="D13" s="177">
        <v>2000</v>
      </c>
      <c r="E13" s="194">
        <v>2000</v>
      </c>
      <c r="F13" s="159">
        <v>0</v>
      </c>
      <c r="G13" s="159">
        <v>2000</v>
      </c>
      <c r="H13" s="177">
        <f t="shared" si="2"/>
        <v>0</v>
      </c>
      <c r="I13" s="194">
        <v>2000</v>
      </c>
      <c r="J13" s="159">
        <f t="shared" si="0"/>
        <v>0</v>
      </c>
      <c r="K13" s="177">
        <f t="shared" si="1"/>
        <v>0</v>
      </c>
      <c r="L13" s="2"/>
      <c r="M13" s="2"/>
      <c r="N13" s="255" t="s">
        <v>386</v>
      </c>
      <c r="P13" s="2"/>
      <c r="Q13" s="3"/>
      <c r="R13" s="2"/>
    </row>
    <row r="14" spans="1:19" ht="21" x14ac:dyDescent="0.25">
      <c r="A14" s="6">
        <v>1080</v>
      </c>
      <c r="B14" s="17" t="s">
        <v>9</v>
      </c>
      <c r="C14" s="194">
        <v>670</v>
      </c>
      <c r="D14" s="177">
        <v>688</v>
      </c>
      <c r="E14" s="194">
        <v>670</v>
      </c>
      <c r="F14" s="159">
        <v>156</v>
      </c>
      <c r="G14" s="159">
        <v>830</v>
      </c>
      <c r="H14" s="177">
        <f t="shared" si="2"/>
        <v>-160</v>
      </c>
      <c r="I14" s="194">
        <v>675</v>
      </c>
      <c r="J14" s="159">
        <f t="shared" si="0"/>
        <v>-155</v>
      </c>
      <c r="K14" s="177">
        <f t="shared" si="1"/>
        <v>5</v>
      </c>
      <c r="L14" s="2"/>
      <c r="M14" s="2"/>
      <c r="N14" s="255" t="s">
        <v>387</v>
      </c>
      <c r="P14" s="2"/>
      <c r="Q14" s="2"/>
      <c r="R14" s="2"/>
    </row>
    <row r="15" spans="1:19" ht="21" x14ac:dyDescent="0.25">
      <c r="A15" s="6">
        <v>1080</v>
      </c>
      <c r="B15" s="17" t="s">
        <v>10</v>
      </c>
      <c r="C15" s="194">
        <v>2345</v>
      </c>
      <c r="D15" s="177">
        <v>2377</v>
      </c>
      <c r="E15" s="194">
        <v>2345</v>
      </c>
      <c r="F15" s="159">
        <v>77</v>
      </c>
      <c r="G15" s="159">
        <v>2428</v>
      </c>
      <c r="H15" s="177">
        <f t="shared" si="2"/>
        <v>-83</v>
      </c>
      <c r="I15" s="194">
        <v>2345</v>
      </c>
      <c r="J15" s="159">
        <f t="shared" si="0"/>
        <v>-83</v>
      </c>
      <c r="K15" s="177">
        <f t="shared" si="1"/>
        <v>0</v>
      </c>
      <c r="L15" s="2"/>
      <c r="M15" s="2"/>
      <c r="N15" s="255" t="s">
        <v>388</v>
      </c>
      <c r="P15" s="2"/>
      <c r="Q15" s="3"/>
      <c r="R15" s="2"/>
    </row>
    <row r="16" spans="1:19" ht="21" x14ac:dyDescent="0.25">
      <c r="A16" s="6">
        <v>1080</v>
      </c>
      <c r="B16" s="17" t="s">
        <v>11</v>
      </c>
      <c r="C16" s="194">
        <v>1110</v>
      </c>
      <c r="D16" s="177">
        <v>1178</v>
      </c>
      <c r="E16" s="194">
        <v>1110</v>
      </c>
      <c r="F16" s="159">
        <v>20</v>
      </c>
      <c r="G16" s="159">
        <v>1095</v>
      </c>
      <c r="H16" s="177">
        <f t="shared" si="2"/>
        <v>15</v>
      </c>
      <c r="I16" s="194">
        <v>1075</v>
      </c>
      <c r="J16" s="159">
        <f t="shared" si="0"/>
        <v>-20</v>
      </c>
      <c r="K16" s="177">
        <f t="shared" si="1"/>
        <v>-35</v>
      </c>
      <c r="L16" s="2"/>
      <c r="M16" s="2"/>
      <c r="N16" s="2"/>
      <c r="O16" s="2"/>
      <c r="P16" s="2"/>
      <c r="Q16" s="2"/>
      <c r="R16" s="2"/>
    </row>
    <row r="17" spans="1:19" ht="21" x14ac:dyDescent="0.25">
      <c r="A17" s="7">
        <v>1004</v>
      </c>
      <c r="B17" s="17" t="s">
        <v>245</v>
      </c>
      <c r="C17" s="194">
        <v>2000</v>
      </c>
      <c r="D17" s="177">
        <v>1000</v>
      </c>
      <c r="E17" s="194">
        <v>2600</v>
      </c>
      <c r="F17" s="159">
        <v>0</v>
      </c>
      <c r="G17" s="159">
        <v>1750</v>
      </c>
      <c r="H17" s="177">
        <f t="shared" si="2"/>
        <v>850</v>
      </c>
      <c r="I17" s="194">
        <v>2000</v>
      </c>
      <c r="J17" s="159">
        <f t="shared" si="0"/>
        <v>250</v>
      </c>
      <c r="K17" s="177">
        <f t="shared" si="1"/>
        <v>-600</v>
      </c>
      <c r="L17" s="2"/>
      <c r="M17" s="2"/>
      <c r="N17" s="2"/>
      <c r="O17" s="2"/>
      <c r="P17" s="2"/>
      <c r="Q17" s="3"/>
      <c r="R17" s="2"/>
    </row>
    <row r="18" spans="1:19" ht="21" x14ac:dyDescent="0.25">
      <c r="A18" s="7"/>
      <c r="B18" s="17" t="s">
        <v>371</v>
      </c>
      <c r="C18" s="194">
        <v>0</v>
      </c>
      <c r="D18" s="177">
        <v>0</v>
      </c>
      <c r="E18" s="194">
        <v>0</v>
      </c>
      <c r="F18" s="159">
        <v>0</v>
      </c>
      <c r="G18" s="159">
        <v>0</v>
      </c>
      <c r="H18" s="177">
        <f t="shared" si="2"/>
        <v>0</v>
      </c>
      <c r="I18" s="194">
        <v>40000</v>
      </c>
      <c r="J18" s="159">
        <f t="shared" si="0"/>
        <v>40000</v>
      </c>
      <c r="K18" s="177">
        <f t="shared" si="1"/>
        <v>40000</v>
      </c>
      <c r="L18" s="2" t="s">
        <v>390</v>
      </c>
      <c r="M18" s="2"/>
      <c r="N18" s="2"/>
      <c r="O18" s="2"/>
      <c r="P18" s="2"/>
      <c r="Q18" s="3"/>
      <c r="R18" s="2"/>
    </row>
    <row r="19" spans="1:19" ht="21" x14ac:dyDescent="0.25">
      <c r="A19" s="7"/>
      <c r="B19" s="17" t="s">
        <v>399</v>
      </c>
      <c r="C19" s="194">
        <v>0</v>
      </c>
      <c r="D19" s="177">
        <v>0</v>
      </c>
      <c r="E19" s="194">
        <v>0</v>
      </c>
      <c r="F19" s="159">
        <v>0</v>
      </c>
      <c r="G19" s="159">
        <v>0</v>
      </c>
      <c r="H19" s="177">
        <v>0</v>
      </c>
      <c r="I19" s="194">
        <v>76500</v>
      </c>
      <c r="J19" s="159">
        <f t="shared" si="0"/>
        <v>76500</v>
      </c>
      <c r="K19" s="177">
        <f t="shared" si="1"/>
        <v>76500</v>
      </c>
      <c r="L19" s="2"/>
      <c r="M19" s="2"/>
      <c r="N19" s="2"/>
      <c r="O19" s="2"/>
      <c r="P19" s="2"/>
      <c r="Q19" s="3"/>
      <c r="R19" s="2"/>
      <c r="S19" s="2"/>
    </row>
    <row r="20" spans="1:19" ht="21.75" thickBot="1" x14ac:dyDescent="0.3">
      <c r="A20" s="7"/>
      <c r="B20" s="6" t="s">
        <v>315</v>
      </c>
      <c r="C20" s="194">
        <v>0</v>
      </c>
      <c r="D20" s="177">
        <v>0</v>
      </c>
      <c r="E20" s="194">
        <v>30000</v>
      </c>
      <c r="F20" s="159">
        <v>30000</v>
      </c>
      <c r="G20" s="159">
        <v>30000</v>
      </c>
      <c r="H20" s="177">
        <f t="shared" si="2"/>
        <v>0</v>
      </c>
      <c r="I20" s="260">
        <v>72500</v>
      </c>
      <c r="J20" s="159">
        <f t="shared" si="0"/>
        <v>42500</v>
      </c>
      <c r="K20" s="177">
        <f t="shared" si="1"/>
        <v>42500</v>
      </c>
      <c r="L20" s="2"/>
      <c r="M20" s="2"/>
      <c r="N20" s="1"/>
      <c r="O20" s="1"/>
      <c r="P20" s="1"/>
      <c r="Q20" s="1"/>
      <c r="R20" s="2"/>
      <c r="S20" s="2"/>
    </row>
    <row r="21" spans="1:19" ht="21.75" thickBot="1" x14ac:dyDescent="0.3">
      <c r="A21" s="8"/>
      <c r="B21" s="39" t="s">
        <v>13</v>
      </c>
      <c r="C21" s="195">
        <f t="shared" ref="C21:G21" si="3">SUM(C6:C20)</f>
        <v>366455</v>
      </c>
      <c r="D21" s="178">
        <f t="shared" si="3"/>
        <v>393670</v>
      </c>
      <c r="E21" s="195">
        <f t="shared" si="3"/>
        <v>411477</v>
      </c>
      <c r="F21" s="160">
        <f t="shared" si="3"/>
        <v>222722</v>
      </c>
      <c r="G21" s="160">
        <f t="shared" si="3"/>
        <v>414946</v>
      </c>
      <c r="H21" s="178">
        <f t="shared" si="2"/>
        <v>-3469</v>
      </c>
      <c r="I21" s="195">
        <f t="shared" ref="I21" si="4">SUM(I6:I20)</f>
        <v>575132</v>
      </c>
      <c r="J21" s="160">
        <f t="shared" si="0"/>
        <v>160186</v>
      </c>
      <c r="K21" s="178">
        <f t="shared" si="1"/>
        <v>163655</v>
      </c>
      <c r="L21" s="1"/>
      <c r="M21" s="1"/>
      <c r="N21" s="2"/>
      <c r="O21" s="2"/>
      <c r="P21" s="2"/>
      <c r="Q21" s="3"/>
      <c r="R21" s="1"/>
      <c r="S21" s="1"/>
    </row>
    <row r="22" spans="1:19" ht="21" x14ac:dyDescent="0.25">
      <c r="A22" s="8" t="s">
        <v>14</v>
      </c>
      <c r="B22" s="6"/>
      <c r="C22" s="106"/>
      <c r="D22" s="179"/>
      <c r="E22" s="106"/>
      <c r="F22" s="9"/>
      <c r="G22" s="9"/>
      <c r="H22" s="113"/>
      <c r="I22" s="106"/>
      <c r="J22" s="5"/>
      <c r="K22" s="179"/>
      <c r="L22" s="2"/>
      <c r="M22" s="2"/>
      <c r="N22" s="2"/>
      <c r="O22" s="2"/>
      <c r="P22" s="2"/>
      <c r="Q22" s="2"/>
      <c r="R22" s="2"/>
      <c r="S22" s="2"/>
    </row>
    <row r="23" spans="1:19" ht="21.75" thickBot="1" x14ac:dyDescent="0.3">
      <c r="A23" s="8">
        <v>100</v>
      </c>
      <c r="B23" s="8" t="s">
        <v>15</v>
      </c>
      <c r="C23" s="196"/>
      <c r="D23" s="179"/>
      <c r="E23" s="196"/>
      <c r="F23" s="5"/>
      <c r="G23" s="5"/>
      <c r="H23" s="179"/>
      <c r="I23" s="196"/>
      <c r="J23" s="5"/>
      <c r="K23" s="179"/>
      <c r="L23" s="2"/>
      <c r="M23" s="2"/>
      <c r="N23" s="2"/>
      <c r="O23" s="2"/>
      <c r="P23" s="2"/>
      <c r="Q23" s="3"/>
      <c r="R23" s="2"/>
      <c r="S23" s="2"/>
    </row>
    <row r="24" spans="1:19" ht="21.75" thickTop="1" x14ac:dyDescent="0.25">
      <c r="A24" s="6">
        <v>4001</v>
      </c>
      <c r="B24" s="17" t="s">
        <v>108</v>
      </c>
      <c r="C24" s="205">
        <v>81600</v>
      </c>
      <c r="D24" s="206">
        <v>92910</v>
      </c>
      <c r="E24" s="205">
        <v>105900</v>
      </c>
      <c r="F24" s="210">
        <v>43059</v>
      </c>
      <c r="G24" s="210">
        <v>105900</v>
      </c>
      <c r="H24" s="206">
        <f t="shared" ref="H24:H28" si="5">E24-G24</f>
        <v>0</v>
      </c>
      <c r="I24" s="205">
        <f>1.03*E24</f>
        <v>109077</v>
      </c>
      <c r="J24" s="210">
        <f>I24-G24</f>
        <v>3177</v>
      </c>
      <c r="K24" s="206">
        <f>I24-E24</f>
        <v>3177</v>
      </c>
      <c r="L24" s="2"/>
      <c r="M24" s="2"/>
      <c r="N24" s="2"/>
      <c r="O24" s="2"/>
      <c r="P24" s="2"/>
      <c r="Q24" s="2"/>
      <c r="R24" s="2"/>
      <c r="S24" s="2"/>
    </row>
    <row r="25" spans="1:19" ht="21" x14ac:dyDescent="0.25">
      <c r="A25" s="6">
        <v>4004</v>
      </c>
      <c r="B25" s="17" t="s">
        <v>16</v>
      </c>
      <c r="C25" s="194">
        <v>7690</v>
      </c>
      <c r="D25" s="177">
        <v>7554</v>
      </c>
      <c r="E25" s="194">
        <v>8250</v>
      </c>
      <c r="F25" s="159">
        <v>3528</v>
      </c>
      <c r="G25" s="159">
        <v>8250</v>
      </c>
      <c r="H25" s="177">
        <f t="shared" si="5"/>
        <v>0</v>
      </c>
      <c r="I25" s="194">
        <f t="shared" ref="I25:I27" si="6">1.03*E25</f>
        <v>8497.5</v>
      </c>
      <c r="J25" s="159">
        <f t="shared" ref="J25:J28" si="7">I25-G25</f>
        <v>247.5</v>
      </c>
      <c r="K25" s="177">
        <f t="shared" ref="K25:K28" si="8">I25-E25</f>
        <v>247.5</v>
      </c>
      <c r="L25" s="2"/>
      <c r="M25" s="2"/>
      <c r="N25" s="2"/>
      <c r="O25" s="2"/>
      <c r="P25" s="2"/>
      <c r="Q25" s="3"/>
      <c r="R25" s="2"/>
      <c r="S25" s="2"/>
    </row>
    <row r="26" spans="1:19" ht="21" x14ac:dyDescent="0.25">
      <c r="A26" s="6">
        <v>4010</v>
      </c>
      <c r="B26" s="17" t="s">
        <v>17</v>
      </c>
      <c r="C26" s="194">
        <v>600</v>
      </c>
      <c r="D26" s="177">
        <v>62</v>
      </c>
      <c r="E26" s="194">
        <v>600</v>
      </c>
      <c r="F26" s="159">
        <v>67</v>
      </c>
      <c r="G26" s="159">
        <v>600</v>
      </c>
      <c r="H26" s="177">
        <f t="shared" si="5"/>
        <v>0</v>
      </c>
      <c r="I26" s="194">
        <f t="shared" si="6"/>
        <v>618</v>
      </c>
      <c r="J26" s="159">
        <f t="shared" si="7"/>
        <v>18</v>
      </c>
      <c r="K26" s="177">
        <f t="shared" si="8"/>
        <v>18</v>
      </c>
      <c r="L26" s="2"/>
      <c r="M26" s="2"/>
      <c r="N26" s="2"/>
      <c r="O26" s="2"/>
      <c r="P26" s="2"/>
      <c r="Q26" s="3"/>
      <c r="R26" s="2"/>
      <c r="S26" s="2"/>
    </row>
    <row r="27" spans="1:19" ht="21" x14ac:dyDescent="0.25">
      <c r="A27" s="6">
        <v>4016</v>
      </c>
      <c r="B27" s="17" t="s">
        <v>18</v>
      </c>
      <c r="C27" s="194">
        <v>14540</v>
      </c>
      <c r="D27" s="177">
        <v>17198</v>
      </c>
      <c r="E27" s="194">
        <f>E24*0.185</f>
        <v>19591.5</v>
      </c>
      <c r="F27" s="159">
        <v>7932</v>
      </c>
      <c r="G27" s="159">
        <v>19592</v>
      </c>
      <c r="H27" s="177">
        <f t="shared" si="5"/>
        <v>-0.5</v>
      </c>
      <c r="I27" s="194">
        <f t="shared" si="6"/>
        <v>20179.244999999999</v>
      </c>
      <c r="J27" s="159">
        <f t="shared" si="7"/>
        <v>587.24499999999898</v>
      </c>
      <c r="K27" s="177">
        <f t="shared" si="8"/>
        <v>587.74499999999898</v>
      </c>
      <c r="L27" s="2"/>
      <c r="M27" s="2"/>
      <c r="N27" s="2"/>
      <c r="O27" s="2"/>
      <c r="P27" s="2"/>
      <c r="Q27" s="3"/>
      <c r="R27" s="2"/>
      <c r="S27" s="2"/>
    </row>
    <row r="28" spans="1:19" ht="21.75" thickBot="1" x14ac:dyDescent="0.3">
      <c r="A28" s="6"/>
      <c r="B28" s="17" t="s">
        <v>400</v>
      </c>
      <c r="C28" s="194">
        <v>0</v>
      </c>
      <c r="D28" s="177">
        <v>0</v>
      </c>
      <c r="E28" s="194">
        <v>0</v>
      </c>
      <c r="F28" s="159">
        <v>0</v>
      </c>
      <c r="G28" s="159">
        <v>0</v>
      </c>
      <c r="H28" s="177">
        <f t="shared" si="5"/>
        <v>0</v>
      </c>
      <c r="I28" s="194">
        <v>1750</v>
      </c>
      <c r="J28" s="159">
        <f t="shared" si="7"/>
        <v>1750</v>
      </c>
      <c r="K28" s="177">
        <f t="shared" si="8"/>
        <v>1750</v>
      </c>
      <c r="L28" s="2"/>
      <c r="M28" s="2"/>
      <c r="N28" s="2"/>
      <c r="O28" s="2"/>
      <c r="P28" s="2"/>
      <c r="Q28" s="3"/>
      <c r="R28" s="2"/>
      <c r="S28" s="2"/>
    </row>
    <row r="29" spans="1:19" ht="21.75" thickBot="1" x14ac:dyDescent="0.3">
      <c r="A29" s="8"/>
      <c r="B29" s="39" t="s">
        <v>19</v>
      </c>
      <c r="C29" s="195">
        <f>SUM(C24:C28)</f>
        <v>104430</v>
      </c>
      <c r="D29" s="178">
        <f t="shared" ref="D29:K29" si="9">SUM(D24:D28)</f>
        <v>117724</v>
      </c>
      <c r="E29" s="195">
        <f t="shared" si="9"/>
        <v>134341.5</v>
      </c>
      <c r="F29" s="160">
        <f t="shared" si="9"/>
        <v>54586</v>
      </c>
      <c r="G29" s="160">
        <f t="shared" si="9"/>
        <v>134342</v>
      </c>
      <c r="H29" s="178">
        <f t="shared" si="9"/>
        <v>-0.5</v>
      </c>
      <c r="I29" s="195">
        <f t="shared" si="9"/>
        <v>140121.745</v>
      </c>
      <c r="J29" s="160">
        <f t="shared" si="9"/>
        <v>5779.744999999999</v>
      </c>
      <c r="K29" s="178">
        <f t="shared" si="9"/>
        <v>5780.244999999999</v>
      </c>
      <c r="L29" s="1"/>
      <c r="M29" s="1"/>
      <c r="N29" s="2"/>
      <c r="O29" s="2"/>
      <c r="P29" s="2"/>
      <c r="Q29" s="3"/>
      <c r="R29" s="1"/>
      <c r="S29" s="1"/>
    </row>
    <row r="30" spans="1:19" ht="21.75" thickBot="1" x14ac:dyDescent="0.3">
      <c r="A30" s="8">
        <v>101</v>
      </c>
      <c r="B30" s="8" t="s">
        <v>20</v>
      </c>
      <c r="C30" s="196"/>
      <c r="D30" s="179"/>
      <c r="E30" s="196"/>
      <c r="F30" s="5"/>
      <c r="G30" s="5"/>
      <c r="H30" s="179"/>
      <c r="I30" s="196"/>
      <c r="J30" s="9"/>
      <c r="K30" s="113"/>
      <c r="L30" s="2"/>
      <c r="M30" s="2"/>
      <c r="N30" s="2"/>
      <c r="O30" s="2"/>
      <c r="P30" s="2"/>
      <c r="Q30" s="3"/>
      <c r="R30" s="2"/>
      <c r="S30" s="2"/>
    </row>
    <row r="31" spans="1:19" ht="21.75" thickTop="1" x14ac:dyDescent="0.25">
      <c r="A31" s="6">
        <v>4009</v>
      </c>
      <c r="B31" s="17" t="s">
        <v>21</v>
      </c>
      <c r="C31" s="205">
        <v>350</v>
      </c>
      <c r="D31" s="206">
        <v>0</v>
      </c>
      <c r="E31" s="205">
        <v>150</v>
      </c>
      <c r="F31" s="209">
        <v>0</v>
      </c>
      <c r="G31" s="210">
        <v>0</v>
      </c>
      <c r="H31" s="177">
        <f t="shared" ref="H31:H48" si="10">E31-G31</f>
        <v>150</v>
      </c>
      <c r="I31" s="205">
        <v>150</v>
      </c>
      <c r="J31" s="210">
        <f t="shared" ref="J31:J48" si="11">I31-G31</f>
        <v>150</v>
      </c>
      <c r="K31" s="206">
        <f t="shared" ref="K31:K48" si="12">I31-E31</f>
        <v>0</v>
      </c>
      <c r="L31" s="2"/>
      <c r="M31" s="2"/>
      <c r="N31" s="2"/>
      <c r="O31" s="2"/>
      <c r="P31" s="2"/>
      <c r="Q31" s="2"/>
      <c r="R31" s="2"/>
      <c r="S31" s="2"/>
    </row>
    <row r="32" spans="1:19" ht="21" x14ac:dyDescent="0.25">
      <c r="A32" s="6">
        <v>4011</v>
      </c>
      <c r="B32" s="17" t="s">
        <v>22</v>
      </c>
      <c r="C32" s="194">
        <v>275</v>
      </c>
      <c r="D32" s="177">
        <v>250</v>
      </c>
      <c r="E32" s="194">
        <v>275</v>
      </c>
      <c r="F32" s="47">
        <v>500</v>
      </c>
      <c r="G32" s="159">
        <v>250</v>
      </c>
      <c r="H32" s="177">
        <f t="shared" si="10"/>
        <v>25</v>
      </c>
      <c r="I32" s="194">
        <v>250</v>
      </c>
      <c r="J32" s="159">
        <f t="shared" si="11"/>
        <v>0</v>
      </c>
      <c r="K32" s="177">
        <f t="shared" si="12"/>
        <v>-25</v>
      </c>
      <c r="L32" s="2"/>
      <c r="M32" s="2"/>
      <c r="N32" s="2"/>
      <c r="O32" s="2"/>
      <c r="P32" s="2"/>
      <c r="Q32" s="2"/>
      <c r="R32" s="2"/>
      <c r="S32" s="2"/>
    </row>
    <row r="33" spans="1:19" ht="21" x14ac:dyDescent="0.25">
      <c r="A33" s="6">
        <v>4020</v>
      </c>
      <c r="B33" s="17" t="s">
        <v>23</v>
      </c>
      <c r="C33" s="194">
        <v>650</v>
      </c>
      <c r="D33" s="177">
        <v>582</v>
      </c>
      <c r="E33" s="194">
        <v>600</v>
      </c>
      <c r="F33" s="47">
        <v>291</v>
      </c>
      <c r="G33" s="159">
        <v>660</v>
      </c>
      <c r="H33" s="177">
        <f t="shared" si="10"/>
        <v>-60</v>
      </c>
      <c r="I33" s="194">
        <v>1000</v>
      </c>
      <c r="J33" s="159">
        <f t="shared" si="11"/>
        <v>340</v>
      </c>
      <c r="K33" s="177">
        <f t="shared" si="12"/>
        <v>400</v>
      </c>
      <c r="L33" s="2"/>
      <c r="M33" s="2"/>
      <c r="N33" s="2"/>
      <c r="O33" s="2"/>
      <c r="P33" s="2"/>
      <c r="Q33" s="2"/>
      <c r="R33" s="2"/>
      <c r="S33" s="2"/>
    </row>
    <row r="34" spans="1:19" ht="21" x14ac:dyDescent="0.25">
      <c r="A34" s="6">
        <v>4021</v>
      </c>
      <c r="B34" s="17" t="s">
        <v>95</v>
      </c>
      <c r="C34" s="194">
        <v>1850</v>
      </c>
      <c r="D34" s="177">
        <v>1872</v>
      </c>
      <c r="E34" s="194">
        <v>1900</v>
      </c>
      <c r="F34" s="47">
        <v>837</v>
      </c>
      <c r="G34" s="159">
        <v>1900</v>
      </c>
      <c r="H34" s="177">
        <f t="shared" si="10"/>
        <v>0</v>
      </c>
      <c r="I34" s="194">
        <v>2000</v>
      </c>
      <c r="J34" s="159">
        <f t="shared" si="11"/>
        <v>100</v>
      </c>
      <c r="K34" s="177">
        <f t="shared" si="12"/>
        <v>100</v>
      </c>
      <c r="L34" s="2"/>
      <c r="M34" s="2"/>
      <c r="N34" s="2"/>
      <c r="O34" s="2"/>
      <c r="P34" s="2"/>
      <c r="Q34" s="3"/>
      <c r="R34" s="2"/>
      <c r="S34" s="2"/>
    </row>
    <row r="35" spans="1:19" ht="21" x14ac:dyDescent="0.25">
      <c r="A35" s="6">
        <v>4022</v>
      </c>
      <c r="B35" s="17" t="s">
        <v>24</v>
      </c>
      <c r="C35" s="194">
        <v>1250</v>
      </c>
      <c r="D35" s="177">
        <v>873</v>
      </c>
      <c r="E35" s="194">
        <v>1000</v>
      </c>
      <c r="F35" s="47">
        <v>237</v>
      </c>
      <c r="G35" s="159">
        <v>650</v>
      </c>
      <c r="H35" s="177">
        <f t="shared" si="10"/>
        <v>350</v>
      </c>
      <c r="I35" s="194">
        <v>750</v>
      </c>
      <c r="J35" s="159">
        <f t="shared" si="11"/>
        <v>100</v>
      </c>
      <c r="K35" s="177">
        <f t="shared" si="12"/>
        <v>-250</v>
      </c>
      <c r="L35" s="2"/>
      <c r="M35" s="2"/>
      <c r="N35" s="2"/>
      <c r="O35" s="2"/>
      <c r="P35" s="2"/>
      <c r="Q35" s="3"/>
      <c r="R35" s="2"/>
      <c r="S35" s="2"/>
    </row>
    <row r="36" spans="1:19" ht="21" x14ac:dyDescent="0.25">
      <c r="A36" s="6">
        <v>4023</v>
      </c>
      <c r="B36" s="17" t="s">
        <v>25</v>
      </c>
      <c r="C36" s="194">
        <v>2500</v>
      </c>
      <c r="D36" s="180">
        <v>2945</v>
      </c>
      <c r="E36" s="194">
        <v>4500</v>
      </c>
      <c r="F36" s="47">
        <v>1852</v>
      </c>
      <c r="G36" s="159">
        <v>4500</v>
      </c>
      <c r="H36" s="177">
        <f t="shared" si="10"/>
        <v>0</v>
      </c>
      <c r="I36" s="194">
        <v>4500</v>
      </c>
      <c r="J36" s="159">
        <f t="shared" si="11"/>
        <v>0</v>
      </c>
      <c r="K36" s="177">
        <f t="shared" si="12"/>
        <v>0</v>
      </c>
      <c r="L36" s="2"/>
      <c r="M36" s="2"/>
      <c r="N36" s="2"/>
      <c r="O36" s="2"/>
      <c r="P36" s="2"/>
      <c r="Q36" s="3"/>
      <c r="R36" s="2"/>
      <c r="S36" s="2"/>
    </row>
    <row r="37" spans="1:19" ht="21" x14ac:dyDescent="0.25">
      <c r="A37" s="6">
        <v>4024</v>
      </c>
      <c r="B37" s="17" t="s">
        <v>26</v>
      </c>
      <c r="C37" s="194">
        <v>3300</v>
      </c>
      <c r="D37" s="180">
        <v>3437</v>
      </c>
      <c r="E37" s="194">
        <v>4045</v>
      </c>
      <c r="F37" s="47">
        <v>3894</v>
      </c>
      <c r="G37" s="159">
        <v>3894</v>
      </c>
      <c r="H37" s="177">
        <f t="shared" si="10"/>
        <v>151</v>
      </c>
      <c r="I37" s="194">
        <v>5000</v>
      </c>
      <c r="J37" s="159">
        <f t="shared" si="11"/>
        <v>1106</v>
      </c>
      <c r="K37" s="177">
        <f t="shared" si="12"/>
        <v>955</v>
      </c>
      <c r="L37" s="2"/>
      <c r="M37" s="2"/>
      <c r="N37" s="2"/>
      <c r="O37" s="2"/>
      <c r="P37" s="2"/>
      <c r="Q37" s="2"/>
      <c r="R37" s="2"/>
      <c r="S37" s="2"/>
    </row>
    <row r="38" spans="1:19" ht="21" x14ac:dyDescent="0.25">
      <c r="A38" s="6">
        <v>4025</v>
      </c>
      <c r="B38" s="17" t="s">
        <v>27</v>
      </c>
      <c r="C38" s="194">
        <v>3000</v>
      </c>
      <c r="D38" s="180">
        <v>2605</v>
      </c>
      <c r="E38" s="194">
        <v>2900</v>
      </c>
      <c r="F38" s="47">
        <v>0</v>
      </c>
      <c r="G38" s="159">
        <v>2900</v>
      </c>
      <c r="H38" s="177">
        <f t="shared" si="10"/>
        <v>0</v>
      </c>
      <c r="I38" s="194">
        <v>3200</v>
      </c>
      <c r="J38" s="159">
        <f t="shared" si="11"/>
        <v>300</v>
      </c>
      <c r="K38" s="177">
        <f t="shared" si="12"/>
        <v>300</v>
      </c>
      <c r="L38" s="2"/>
      <c r="M38" s="2"/>
      <c r="N38" s="2"/>
      <c r="O38" s="2"/>
      <c r="P38" s="2"/>
      <c r="Q38" s="2"/>
      <c r="R38" s="2"/>
      <c r="S38" s="2"/>
    </row>
    <row r="39" spans="1:19" ht="21" x14ac:dyDescent="0.25">
      <c r="A39" s="6">
        <v>4031</v>
      </c>
      <c r="B39" s="17" t="s">
        <v>28</v>
      </c>
      <c r="C39" s="194">
        <v>250</v>
      </c>
      <c r="D39" s="181">
        <v>10</v>
      </c>
      <c r="E39" s="194">
        <v>250</v>
      </c>
      <c r="F39" s="47">
        <v>135</v>
      </c>
      <c r="G39" s="159">
        <v>200</v>
      </c>
      <c r="H39" s="177">
        <f t="shared" si="10"/>
        <v>50</v>
      </c>
      <c r="I39" s="194">
        <v>250</v>
      </c>
      <c r="J39" s="159">
        <f t="shared" si="11"/>
        <v>50</v>
      </c>
      <c r="K39" s="177">
        <f t="shared" si="12"/>
        <v>0</v>
      </c>
      <c r="L39" s="2"/>
      <c r="M39" s="2"/>
      <c r="N39" s="2"/>
      <c r="O39" s="2"/>
      <c r="P39" s="2"/>
      <c r="Q39" s="3"/>
      <c r="R39" s="2"/>
      <c r="S39" s="2"/>
    </row>
    <row r="40" spans="1:19" ht="21" x14ac:dyDescent="0.25">
      <c r="A40" s="6">
        <v>4032</v>
      </c>
      <c r="B40" s="17" t="s">
        <v>29</v>
      </c>
      <c r="C40" s="194">
        <v>1000</v>
      </c>
      <c r="D40" s="180">
        <v>1658</v>
      </c>
      <c r="E40" s="194">
        <v>1000</v>
      </c>
      <c r="F40" s="47">
        <v>0</v>
      </c>
      <c r="G40" s="159">
        <v>500</v>
      </c>
      <c r="H40" s="177">
        <f t="shared" si="10"/>
        <v>500</v>
      </c>
      <c r="I40" s="194">
        <v>500</v>
      </c>
      <c r="J40" s="159">
        <f t="shared" si="11"/>
        <v>0</v>
      </c>
      <c r="K40" s="177">
        <f t="shared" si="12"/>
        <v>-500</v>
      </c>
      <c r="L40" s="2"/>
      <c r="M40" s="2"/>
      <c r="N40" s="1"/>
      <c r="O40" s="1"/>
      <c r="P40" s="1"/>
      <c r="Q40" s="158"/>
      <c r="R40" s="2"/>
      <c r="S40" s="2"/>
    </row>
    <row r="41" spans="1:19" ht="21" x14ac:dyDescent="0.25">
      <c r="A41" s="6">
        <v>4041</v>
      </c>
      <c r="B41" s="17" t="s">
        <v>30</v>
      </c>
      <c r="C41" s="194">
        <v>50</v>
      </c>
      <c r="D41" s="181">
        <v>0</v>
      </c>
      <c r="E41" s="194">
        <v>50</v>
      </c>
      <c r="F41" s="47">
        <v>0</v>
      </c>
      <c r="G41" s="159">
        <v>0</v>
      </c>
      <c r="H41" s="177">
        <f t="shared" si="10"/>
        <v>50</v>
      </c>
      <c r="I41" s="194">
        <v>0</v>
      </c>
      <c r="J41" s="159">
        <f t="shared" si="11"/>
        <v>0</v>
      </c>
      <c r="K41" s="177">
        <f t="shared" si="12"/>
        <v>-50</v>
      </c>
      <c r="L41" s="2"/>
      <c r="M41" s="2"/>
      <c r="N41" s="1"/>
      <c r="O41" s="1"/>
      <c r="P41" s="1"/>
      <c r="Q41" s="158"/>
      <c r="R41" s="2"/>
      <c r="S41" s="2"/>
    </row>
    <row r="42" spans="1:19" ht="21" x14ac:dyDescent="0.25">
      <c r="A42" s="6">
        <v>4043</v>
      </c>
      <c r="B42" s="17" t="s">
        <v>31</v>
      </c>
      <c r="C42" s="194">
        <v>2500</v>
      </c>
      <c r="D42" s="181">
        <v>605</v>
      </c>
      <c r="E42" s="194">
        <v>0</v>
      </c>
      <c r="F42" s="47">
        <v>345</v>
      </c>
      <c r="G42" s="159">
        <v>600</v>
      </c>
      <c r="H42" s="177">
        <f t="shared" si="10"/>
        <v>-600</v>
      </c>
      <c r="I42" s="258">
        <v>1000</v>
      </c>
      <c r="J42" s="159">
        <f t="shared" si="11"/>
        <v>400</v>
      </c>
      <c r="K42" s="177">
        <f t="shared" si="12"/>
        <v>1000</v>
      </c>
      <c r="L42" s="2" t="s">
        <v>353</v>
      </c>
      <c r="M42" s="2"/>
      <c r="N42" s="1"/>
      <c r="O42" s="1"/>
      <c r="P42" s="1"/>
      <c r="Q42" s="158"/>
      <c r="R42" s="2"/>
      <c r="S42" s="2"/>
    </row>
    <row r="43" spans="1:19" ht="21" x14ac:dyDescent="0.25">
      <c r="A43" s="6">
        <v>4055</v>
      </c>
      <c r="B43" s="17" t="s">
        <v>130</v>
      </c>
      <c r="C43" s="194">
        <v>200</v>
      </c>
      <c r="D43" s="181">
        <v>200</v>
      </c>
      <c r="E43" s="194">
        <v>200</v>
      </c>
      <c r="F43" s="47">
        <v>60</v>
      </c>
      <c r="G43" s="159">
        <v>200</v>
      </c>
      <c r="H43" s="177">
        <f t="shared" si="10"/>
        <v>0</v>
      </c>
      <c r="I43" s="194">
        <v>200</v>
      </c>
      <c r="J43" s="159">
        <f t="shared" si="11"/>
        <v>0</v>
      </c>
      <c r="K43" s="177">
        <f t="shared" si="12"/>
        <v>0</v>
      </c>
      <c r="L43" s="2"/>
      <c r="M43" s="2"/>
      <c r="N43" s="1"/>
      <c r="O43" s="1"/>
      <c r="P43" s="1"/>
      <c r="Q43" s="158"/>
      <c r="R43" s="2"/>
      <c r="S43" s="2"/>
    </row>
    <row r="44" spans="1:19" ht="21" x14ac:dyDescent="0.25">
      <c r="A44" s="6">
        <v>4056</v>
      </c>
      <c r="B44" s="17" t="s">
        <v>32</v>
      </c>
      <c r="C44" s="194">
        <v>10000</v>
      </c>
      <c r="D44" s="180">
        <v>1113</v>
      </c>
      <c r="E44" s="194">
        <v>0</v>
      </c>
      <c r="F44" s="47">
        <v>0</v>
      </c>
      <c r="G44" s="159">
        <v>0</v>
      </c>
      <c r="H44" s="177">
        <f t="shared" si="10"/>
        <v>0</v>
      </c>
      <c r="I44" s="258">
        <v>2000</v>
      </c>
      <c r="J44" s="159">
        <f t="shared" si="11"/>
        <v>2000</v>
      </c>
      <c r="K44" s="177">
        <f t="shared" si="12"/>
        <v>2000</v>
      </c>
      <c r="L44" s="2" t="s">
        <v>321</v>
      </c>
      <c r="M44" s="2"/>
      <c r="N44" s="1"/>
      <c r="O44" s="1"/>
      <c r="P44" s="1"/>
      <c r="Q44" s="1"/>
      <c r="R44" s="2"/>
      <c r="S44" s="2"/>
    </row>
    <row r="45" spans="1:19" ht="21" x14ac:dyDescent="0.25">
      <c r="A45" s="6">
        <v>4057</v>
      </c>
      <c r="B45" s="17" t="s">
        <v>137</v>
      </c>
      <c r="C45" s="194">
        <v>1300</v>
      </c>
      <c r="D45" s="180">
        <v>1233</v>
      </c>
      <c r="E45" s="194">
        <v>1100</v>
      </c>
      <c r="F45" s="47">
        <v>0</v>
      </c>
      <c r="G45" s="159">
        <v>1400</v>
      </c>
      <c r="H45" s="177">
        <f t="shared" si="10"/>
        <v>-300</v>
      </c>
      <c r="I45" s="194">
        <v>1500</v>
      </c>
      <c r="J45" s="159">
        <f t="shared" si="11"/>
        <v>100</v>
      </c>
      <c r="K45" s="177">
        <f t="shared" si="12"/>
        <v>400</v>
      </c>
      <c r="L45" s="2"/>
      <c r="M45" s="2"/>
      <c r="N45" s="1"/>
      <c r="O45" s="1"/>
      <c r="P45" s="1"/>
      <c r="Q45" s="1"/>
      <c r="R45" s="2"/>
      <c r="S45" s="2"/>
    </row>
    <row r="46" spans="1:19" ht="21" x14ac:dyDescent="0.25">
      <c r="A46" s="6">
        <v>4058</v>
      </c>
      <c r="B46" s="17" t="s">
        <v>33</v>
      </c>
      <c r="C46" s="194">
        <v>2000</v>
      </c>
      <c r="D46" s="180">
        <v>1660</v>
      </c>
      <c r="E46" s="194">
        <v>1750</v>
      </c>
      <c r="F46" s="47">
        <v>150</v>
      </c>
      <c r="G46" s="159">
        <v>1750</v>
      </c>
      <c r="H46" s="177">
        <f t="shared" si="10"/>
        <v>0</v>
      </c>
      <c r="I46" s="194">
        <v>1750</v>
      </c>
      <c r="J46" s="159">
        <f t="shared" si="11"/>
        <v>0</v>
      </c>
      <c r="K46" s="177">
        <f t="shared" si="12"/>
        <v>0</v>
      </c>
      <c r="L46" s="2"/>
      <c r="M46" s="2"/>
      <c r="N46" s="2"/>
      <c r="O46" s="2"/>
      <c r="P46" s="2"/>
      <c r="Q46" s="2"/>
      <c r="R46" s="2"/>
      <c r="S46" s="2"/>
    </row>
    <row r="47" spans="1:19" ht="21" x14ac:dyDescent="0.25">
      <c r="A47" s="6">
        <v>4103</v>
      </c>
      <c r="B47" s="17" t="s">
        <v>85</v>
      </c>
      <c r="C47" s="194">
        <v>6000</v>
      </c>
      <c r="D47" s="177">
        <v>6000</v>
      </c>
      <c r="E47" s="194">
        <v>6000</v>
      </c>
      <c r="F47" s="47">
        <v>6000</v>
      </c>
      <c r="G47" s="159">
        <v>6000</v>
      </c>
      <c r="H47" s="177">
        <f t="shared" si="10"/>
        <v>0</v>
      </c>
      <c r="I47" s="194">
        <v>6000</v>
      </c>
      <c r="J47" s="159">
        <f t="shared" si="11"/>
        <v>0</v>
      </c>
      <c r="K47" s="177">
        <f t="shared" si="12"/>
        <v>0</v>
      </c>
      <c r="L47" s="2"/>
      <c r="M47" s="2"/>
      <c r="N47" s="2"/>
      <c r="O47" s="2"/>
      <c r="P47" s="2"/>
      <c r="Q47" s="2"/>
      <c r="R47" s="2"/>
      <c r="S47" s="2"/>
    </row>
    <row r="48" spans="1:19" ht="21.75" thickBot="1" x14ac:dyDescent="0.3">
      <c r="A48" s="6"/>
      <c r="B48" s="17" t="s">
        <v>317</v>
      </c>
      <c r="C48" s="194">
        <v>0</v>
      </c>
      <c r="D48" s="177">
        <v>0</v>
      </c>
      <c r="E48" s="194">
        <v>0</v>
      </c>
      <c r="F48" s="47">
        <v>0</v>
      </c>
      <c r="G48" s="159">
        <v>0</v>
      </c>
      <c r="H48" s="177">
        <f t="shared" si="10"/>
        <v>0</v>
      </c>
      <c r="I48" s="194">
        <v>200</v>
      </c>
      <c r="J48" s="159">
        <f t="shared" si="11"/>
        <v>200</v>
      </c>
      <c r="K48" s="177">
        <f t="shared" si="12"/>
        <v>200</v>
      </c>
      <c r="L48" s="2"/>
      <c r="M48" s="2"/>
      <c r="N48" s="2"/>
      <c r="O48" s="2"/>
      <c r="P48" s="2"/>
      <c r="Q48" s="2"/>
      <c r="R48" s="2"/>
      <c r="S48" s="2"/>
    </row>
    <row r="49" spans="1:19" ht="21.75" thickBot="1" x14ac:dyDescent="0.3">
      <c r="A49" s="8"/>
      <c r="B49" s="39" t="s">
        <v>19</v>
      </c>
      <c r="C49" s="195">
        <f>SUM(C31:C48)</f>
        <v>36475</v>
      </c>
      <c r="D49" s="178">
        <f t="shared" ref="D49:K49" si="13">SUM(D31:D48)</f>
        <v>25043</v>
      </c>
      <c r="E49" s="195">
        <f t="shared" si="13"/>
        <v>25720</v>
      </c>
      <c r="F49" s="160">
        <f t="shared" si="13"/>
        <v>14301</v>
      </c>
      <c r="G49" s="160">
        <f t="shared" si="13"/>
        <v>25404</v>
      </c>
      <c r="H49" s="178">
        <f t="shared" si="13"/>
        <v>316</v>
      </c>
      <c r="I49" s="195">
        <f t="shared" si="13"/>
        <v>30250</v>
      </c>
      <c r="J49" s="160">
        <f t="shared" si="13"/>
        <v>4846</v>
      </c>
      <c r="K49" s="178">
        <f t="shared" si="13"/>
        <v>4530</v>
      </c>
      <c r="L49" s="1"/>
      <c r="M49" s="1"/>
      <c r="N49" s="2"/>
      <c r="O49" s="2"/>
      <c r="P49" s="2"/>
      <c r="Q49" s="3"/>
      <c r="R49" s="1"/>
      <c r="S49" s="1"/>
    </row>
    <row r="50" spans="1:19" ht="21" x14ac:dyDescent="0.25">
      <c r="A50" s="8"/>
      <c r="B50" s="29"/>
      <c r="C50" s="198"/>
      <c r="D50" s="183"/>
      <c r="E50" s="198"/>
      <c r="F50" s="89"/>
      <c r="G50" s="89"/>
      <c r="H50" s="187"/>
      <c r="I50" s="198"/>
      <c r="J50" s="89"/>
      <c r="K50" s="183"/>
      <c r="L50" s="1"/>
      <c r="M50" s="1"/>
      <c r="N50" s="2"/>
      <c r="O50" s="2"/>
      <c r="P50" s="2"/>
      <c r="Q50" s="2"/>
      <c r="R50" s="1"/>
      <c r="S50" s="1"/>
    </row>
    <row r="51" spans="1:19" ht="21.75" thickBot="1" x14ac:dyDescent="0.3">
      <c r="A51" s="8">
        <v>102</v>
      </c>
      <c r="B51" s="8" t="s">
        <v>39</v>
      </c>
      <c r="C51" s="196"/>
      <c r="D51" s="179"/>
      <c r="E51" s="196"/>
      <c r="F51" s="5"/>
      <c r="G51" s="5"/>
      <c r="H51" s="179"/>
      <c r="I51" s="196"/>
      <c r="J51" s="5"/>
      <c r="K51" s="179"/>
      <c r="L51" s="2"/>
      <c r="M51" s="2"/>
      <c r="N51" s="2"/>
      <c r="O51" s="2"/>
      <c r="P51" s="2"/>
      <c r="Q51" s="2"/>
      <c r="R51" s="2"/>
      <c r="S51" s="2"/>
    </row>
    <row r="52" spans="1:19" ht="21.75" thickTop="1" x14ac:dyDescent="0.25">
      <c r="A52" s="6">
        <v>4014</v>
      </c>
      <c r="B52" s="17" t="s">
        <v>41</v>
      </c>
      <c r="C52" s="205">
        <v>3000</v>
      </c>
      <c r="D52" s="206">
        <v>2007</v>
      </c>
      <c r="E52" s="205">
        <v>3000</v>
      </c>
      <c r="F52" s="209">
        <v>737</v>
      </c>
      <c r="G52" s="209">
        <v>3000</v>
      </c>
      <c r="H52" s="206">
        <f>E52-G52</f>
        <v>0</v>
      </c>
      <c r="I52" s="205">
        <v>3000</v>
      </c>
      <c r="J52" s="210">
        <f t="shared" ref="J52:J60" si="14">I52-G52</f>
        <v>0</v>
      </c>
      <c r="K52" s="206">
        <f t="shared" ref="K52:K60" si="15">I52-E52</f>
        <v>0</v>
      </c>
      <c r="L52" s="2"/>
      <c r="M52" s="2"/>
      <c r="N52" s="2"/>
      <c r="O52" s="2"/>
      <c r="P52" s="2"/>
      <c r="Q52" s="3"/>
      <c r="R52" s="2"/>
      <c r="S52" s="2"/>
    </row>
    <row r="53" spans="1:19" ht="21" x14ac:dyDescent="0.25">
      <c r="A53" s="6">
        <v>4028</v>
      </c>
      <c r="B53" s="17" t="s">
        <v>42</v>
      </c>
      <c r="C53" s="194">
        <v>3500</v>
      </c>
      <c r="D53" s="177">
        <v>3457</v>
      </c>
      <c r="E53" s="194">
        <v>3500</v>
      </c>
      <c r="F53" s="47">
        <v>1626</v>
      </c>
      <c r="G53" s="159">
        <v>3500</v>
      </c>
      <c r="H53" s="177">
        <f t="shared" ref="H53:H60" si="16">E53-G53</f>
        <v>0</v>
      </c>
      <c r="I53" s="194">
        <v>3500</v>
      </c>
      <c r="J53" s="159">
        <f t="shared" si="14"/>
        <v>0</v>
      </c>
      <c r="K53" s="177">
        <f t="shared" si="15"/>
        <v>0</v>
      </c>
      <c r="L53" s="2"/>
      <c r="M53" s="2"/>
      <c r="N53" s="2"/>
      <c r="O53" s="2"/>
      <c r="P53" s="2"/>
      <c r="Q53" s="3"/>
      <c r="R53" s="2"/>
      <c r="S53" s="2"/>
    </row>
    <row r="54" spans="1:19" ht="21" x14ac:dyDescent="0.25">
      <c r="A54" s="6">
        <v>4030</v>
      </c>
      <c r="B54" s="6" t="s">
        <v>43</v>
      </c>
      <c r="C54" s="194">
        <v>420</v>
      </c>
      <c r="D54" s="177">
        <v>420</v>
      </c>
      <c r="E54" s="194">
        <v>420</v>
      </c>
      <c r="F54" s="47">
        <v>241</v>
      </c>
      <c r="G54" s="159">
        <v>500</v>
      </c>
      <c r="H54" s="177">
        <f t="shared" si="16"/>
        <v>-80</v>
      </c>
      <c r="I54" s="194">
        <v>500</v>
      </c>
      <c r="J54" s="159">
        <f t="shared" si="14"/>
        <v>0</v>
      </c>
      <c r="K54" s="177">
        <f t="shared" si="15"/>
        <v>80</v>
      </c>
      <c r="L54" s="2"/>
      <c r="M54" s="2"/>
      <c r="N54" s="2"/>
      <c r="O54" s="2"/>
      <c r="P54" s="2"/>
      <c r="Q54" s="3"/>
      <c r="R54" s="2"/>
      <c r="S54" s="2"/>
    </row>
    <row r="55" spans="1:19" ht="21" x14ac:dyDescent="0.25">
      <c r="A55" s="6">
        <v>4036</v>
      </c>
      <c r="B55" s="17" t="s">
        <v>44</v>
      </c>
      <c r="C55" s="194">
        <v>140</v>
      </c>
      <c r="D55" s="177">
        <v>152</v>
      </c>
      <c r="E55" s="194">
        <v>150</v>
      </c>
      <c r="F55" s="47">
        <v>97</v>
      </c>
      <c r="G55" s="159">
        <v>150</v>
      </c>
      <c r="H55" s="177">
        <f t="shared" si="16"/>
        <v>0</v>
      </c>
      <c r="I55" s="194">
        <v>200</v>
      </c>
      <c r="J55" s="159">
        <f t="shared" si="14"/>
        <v>50</v>
      </c>
      <c r="K55" s="177">
        <f t="shared" si="15"/>
        <v>50</v>
      </c>
      <c r="L55" s="2"/>
      <c r="M55" s="2"/>
      <c r="N55" s="2"/>
      <c r="O55" s="2"/>
      <c r="P55" s="2"/>
      <c r="Q55" s="2"/>
      <c r="R55" s="2"/>
      <c r="S55" s="2"/>
    </row>
    <row r="56" spans="1:19" ht="21" x14ac:dyDescent="0.25">
      <c r="A56" s="6">
        <v>4036</v>
      </c>
      <c r="B56" s="17" t="s">
        <v>45</v>
      </c>
      <c r="C56" s="194">
        <v>2000</v>
      </c>
      <c r="D56" s="177">
        <v>2842</v>
      </c>
      <c r="E56" s="194">
        <v>2000</v>
      </c>
      <c r="F56" s="47">
        <v>951</v>
      </c>
      <c r="G56" s="159">
        <v>2000</v>
      </c>
      <c r="H56" s="177">
        <f t="shared" si="16"/>
        <v>0</v>
      </c>
      <c r="I56" s="194">
        <v>2000</v>
      </c>
      <c r="J56" s="159">
        <f t="shared" si="14"/>
        <v>0</v>
      </c>
      <c r="K56" s="177">
        <f t="shared" si="15"/>
        <v>0</v>
      </c>
      <c r="L56" s="2"/>
      <c r="M56" s="2"/>
      <c r="N56" s="1"/>
      <c r="O56" s="1"/>
      <c r="P56" s="1"/>
      <c r="Q56" s="158"/>
      <c r="R56" s="2"/>
      <c r="S56" s="2"/>
    </row>
    <row r="57" spans="1:19" ht="21" x14ac:dyDescent="0.25">
      <c r="A57" s="6">
        <v>4036</v>
      </c>
      <c r="B57" s="17" t="s">
        <v>161</v>
      </c>
      <c r="C57" s="194">
        <v>3000</v>
      </c>
      <c r="D57" s="177">
        <v>3000</v>
      </c>
      <c r="E57" s="194">
        <v>3000</v>
      </c>
      <c r="F57" s="47">
        <v>3000</v>
      </c>
      <c r="G57" s="159">
        <v>3000</v>
      </c>
      <c r="H57" s="177">
        <f t="shared" si="16"/>
        <v>0</v>
      </c>
      <c r="I57" s="194">
        <v>1500</v>
      </c>
      <c r="J57" s="159">
        <f t="shared" si="14"/>
        <v>-1500</v>
      </c>
      <c r="K57" s="177">
        <f t="shared" si="15"/>
        <v>-1500</v>
      </c>
      <c r="L57" s="2"/>
      <c r="M57" s="2"/>
      <c r="N57" s="2"/>
      <c r="O57" s="2"/>
      <c r="P57" s="2"/>
      <c r="Q57" s="2"/>
      <c r="R57" s="2"/>
      <c r="S57" s="2"/>
    </row>
    <row r="58" spans="1:19" ht="21" x14ac:dyDescent="0.25">
      <c r="A58" s="6">
        <v>4018</v>
      </c>
      <c r="B58" s="17" t="s">
        <v>82</v>
      </c>
      <c r="C58" s="194">
        <v>0</v>
      </c>
      <c r="D58" s="177">
        <v>0</v>
      </c>
      <c r="E58" s="194">
        <v>1000</v>
      </c>
      <c r="F58" s="47">
        <v>554</v>
      </c>
      <c r="G58" s="159">
        <v>1000</v>
      </c>
      <c r="H58" s="177">
        <f t="shared" si="16"/>
        <v>0</v>
      </c>
      <c r="I58" s="194">
        <v>1000</v>
      </c>
      <c r="J58" s="159">
        <f t="shared" si="14"/>
        <v>0</v>
      </c>
      <c r="K58" s="177">
        <f t="shared" si="15"/>
        <v>0</v>
      </c>
      <c r="L58" s="2"/>
      <c r="M58" s="2"/>
      <c r="N58" s="2"/>
      <c r="O58" s="2"/>
      <c r="P58" s="2"/>
      <c r="Q58" s="2"/>
      <c r="R58" s="2"/>
      <c r="S58" s="2"/>
    </row>
    <row r="59" spans="1:19" ht="21.75" thickBot="1" x14ac:dyDescent="0.3">
      <c r="A59" s="6">
        <v>4135</v>
      </c>
      <c r="B59" s="17" t="s">
        <v>46</v>
      </c>
      <c r="C59" s="200">
        <v>250</v>
      </c>
      <c r="D59" s="185">
        <v>214</v>
      </c>
      <c r="E59" s="200">
        <v>300</v>
      </c>
      <c r="F59" s="172">
        <v>100</v>
      </c>
      <c r="G59" s="171">
        <v>250</v>
      </c>
      <c r="H59" s="185">
        <f t="shared" si="16"/>
        <v>50</v>
      </c>
      <c r="I59" s="200">
        <v>250</v>
      </c>
      <c r="J59" s="171">
        <f t="shared" si="14"/>
        <v>0</v>
      </c>
      <c r="K59" s="185">
        <f t="shared" si="15"/>
        <v>-50</v>
      </c>
      <c r="L59" s="2"/>
      <c r="M59" s="2"/>
      <c r="N59" s="2"/>
      <c r="O59" s="2"/>
      <c r="P59" s="2"/>
      <c r="Q59" s="2"/>
      <c r="R59" s="2"/>
      <c r="S59" s="2"/>
    </row>
    <row r="60" spans="1:19" ht="21.75" thickBot="1" x14ac:dyDescent="0.3">
      <c r="A60" s="8"/>
      <c r="B60" s="39" t="s">
        <v>19</v>
      </c>
      <c r="C60" s="195">
        <f t="shared" ref="C60:I60" si="17">SUM(C52:C59)</f>
        <v>12310</v>
      </c>
      <c r="D60" s="178">
        <f t="shared" si="17"/>
        <v>12092</v>
      </c>
      <c r="E60" s="195">
        <f t="shared" si="17"/>
        <v>13370</v>
      </c>
      <c r="F60" s="160">
        <f t="shared" si="17"/>
        <v>7306</v>
      </c>
      <c r="G60" s="160">
        <f t="shared" si="17"/>
        <v>13400</v>
      </c>
      <c r="H60" s="178">
        <f t="shared" si="16"/>
        <v>-30</v>
      </c>
      <c r="I60" s="195">
        <f t="shared" si="17"/>
        <v>11950</v>
      </c>
      <c r="J60" s="160">
        <f t="shared" si="14"/>
        <v>-1450</v>
      </c>
      <c r="K60" s="178">
        <f t="shared" si="15"/>
        <v>-1420</v>
      </c>
      <c r="L60" s="1"/>
      <c r="M60" s="1"/>
      <c r="N60" s="2"/>
      <c r="O60" s="2"/>
      <c r="P60" s="2"/>
      <c r="Q60" s="3"/>
      <c r="R60" s="1"/>
      <c r="S60" s="1"/>
    </row>
    <row r="61" spans="1:19" ht="21.75" thickBot="1" x14ac:dyDescent="0.3">
      <c r="A61" s="6">
        <v>103</v>
      </c>
      <c r="B61" s="6" t="s">
        <v>47</v>
      </c>
      <c r="C61" s="196"/>
      <c r="D61" s="179"/>
      <c r="E61" s="196"/>
      <c r="F61" s="5"/>
      <c r="G61" s="5"/>
      <c r="H61" s="179"/>
      <c r="I61" s="196"/>
      <c r="J61" s="5"/>
      <c r="K61" s="179"/>
      <c r="L61" s="2"/>
      <c r="M61" s="2"/>
      <c r="N61" s="2"/>
      <c r="O61" s="2"/>
      <c r="P61" s="2"/>
      <c r="Q61" s="3"/>
      <c r="R61" s="2"/>
      <c r="S61" s="2"/>
    </row>
    <row r="62" spans="1:19" ht="21.75" thickTop="1" x14ac:dyDescent="0.25">
      <c r="A62" s="6">
        <v>4037</v>
      </c>
      <c r="B62" s="17" t="s">
        <v>216</v>
      </c>
      <c r="C62" s="205">
        <v>14500</v>
      </c>
      <c r="D62" s="206">
        <v>13555</v>
      </c>
      <c r="E62" s="230">
        <v>14500</v>
      </c>
      <c r="F62" s="209">
        <v>6780</v>
      </c>
      <c r="G62" s="210">
        <v>14500</v>
      </c>
      <c r="H62" s="206">
        <f>E62-G62</f>
        <v>0</v>
      </c>
      <c r="I62" s="230">
        <v>14500</v>
      </c>
      <c r="J62" s="210">
        <f t="shared" ref="J62:J70" si="18">I62-G62</f>
        <v>0</v>
      </c>
      <c r="K62" s="206">
        <f t="shared" ref="K62:K70" si="19">I62-E62</f>
        <v>0</v>
      </c>
      <c r="L62" s="2"/>
      <c r="M62" s="2"/>
      <c r="N62" s="2"/>
      <c r="O62" s="2"/>
      <c r="P62" s="2"/>
      <c r="Q62" s="2"/>
      <c r="R62" s="2"/>
      <c r="S62" s="2"/>
    </row>
    <row r="63" spans="1:19" ht="21" x14ac:dyDescent="0.25">
      <c r="A63" s="6">
        <v>4144</v>
      </c>
      <c r="B63" s="6" t="s">
        <v>262</v>
      </c>
      <c r="C63" s="194">
        <v>500</v>
      </c>
      <c r="D63" s="177">
        <v>0</v>
      </c>
      <c r="E63" s="245">
        <v>500</v>
      </c>
      <c r="F63" s="47">
        <v>0</v>
      </c>
      <c r="G63" s="159">
        <v>0</v>
      </c>
      <c r="H63" s="177">
        <f t="shared" ref="H63:H70" si="20">E63-G63</f>
        <v>500</v>
      </c>
      <c r="I63" s="259">
        <v>500</v>
      </c>
      <c r="J63" s="159">
        <f t="shared" si="18"/>
        <v>500</v>
      </c>
      <c r="K63" s="177">
        <f t="shared" si="19"/>
        <v>0</v>
      </c>
      <c r="L63" s="2" t="s">
        <v>352</v>
      </c>
      <c r="M63" s="2"/>
      <c r="N63" s="2"/>
      <c r="O63" s="2"/>
      <c r="P63" s="2"/>
      <c r="Q63" s="2"/>
      <c r="R63" s="2"/>
      <c r="S63" s="2"/>
    </row>
    <row r="64" spans="1:19" ht="21" x14ac:dyDescent="0.25">
      <c r="A64" s="6">
        <v>4037</v>
      </c>
      <c r="B64" s="17" t="s">
        <v>49</v>
      </c>
      <c r="C64" s="194">
        <v>1000</v>
      </c>
      <c r="D64" s="177">
        <v>119</v>
      </c>
      <c r="E64" s="245">
        <v>500</v>
      </c>
      <c r="F64" s="47">
        <v>0</v>
      </c>
      <c r="G64" s="159">
        <v>125</v>
      </c>
      <c r="H64" s="177">
        <f t="shared" si="20"/>
        <v>375</v>
      </c>
      <c r="I64" s="245">
        <v>250</v>
      </c>
      <c r="J64" s="159">
        <f t="shared" si="18"/>
        <v>125</v>
      </c>
      <c r="K64" s="177">
        <f t="shared" si="19"/>
        <v>-250</v>
      </c>
      <c r="L64" s="2"/>
      <c r="M64" s="2"/>
      <c r="N64" s="2"/>
      <c r="O64" s="2"/>
      <c r="P64" s="2"/>
      <c r="Q64" s="3"/>
      <c r="R64" s="2"/>
      <c r="S64" s="2"/>
    </row>
    <row r="65" spans="1:19" ht="21" x14ac:dyDescent="0.25">
      <c r="A65" s="6">
        <v>4037</v>
      </c>
      <c r="B65" s="6" t="s">
        <v>50</v>
      </c>
      <c r="C65" s="194">
        <v>4500</v>
      </c>
      <c r="D65" s="177">
        <v>4808</v>
      </c>
      <c r="E65" s="245">
        <v>4500</v>
      </c>
      <c r="F65" s="47">
        <v>1560</v>
      </c>
      <c r="G65" s="159">
        <v>4500</v>
      </c>
      <c r="H65" s="177">
        <f t="shared" si="20"/>
        <v>0</v>
      </c>
      <c r="I65" s="259">
        <v>0</v>
      </c>
      <c r="J65" s="159">
        <f t="shared" si="18"/>
        <v>-4500</v>
      </c>
      <c r="K65" s="177">
        <f t="shared" si="19"/>
        <v>-4500</v>
      </c>
      <c r="L65" s="2"/>
      <c r="M65" s="2"/>
      <c r="N65" s="2"/>
      <c r="O65" s="2"/>
      <c r="P65" s="2"/>
      <c r="Q65" s="3"/>
      <c r="R65" s="2"/>
      <c r="S65" s="2"/>
    </row>
    <row r="66" spans="1:19" ht="21" x14ac:dyDescent="0.25">
      <c r="A66" s="6">
        <v>4037</v>
      </c>
      <c r="B66" s="17" t="s">
        <v>51</v>
      </c>
      <c r="C66" s="194">
        <v>3000</v>
      </c>
      <c r="D66" s="177">
        <v>1288</v>
      </c>
      <c r="E66" s="245">
        <v>4000</v>
      </c>
      <c r="F66" s="47">
        <v>1320</v>
      </c>
      <c r="G66" s="159">
        <v>4000</v>
      </c>
      <c r="H66" s="177">
        <f t="shared" si="20"/>
        <v>0</v>
      </c>
      <c r="I66" s="245">
        <v>4000</v>
      </c>
      <c r="J66" s="159">
        <f t="shared" si="18"/>
        <v>0</v>
      </c>
      <c r="K66" s="177">
        <f t="shared" si="19"/>
        <v>0</v>
      </c>
      <c r="L66" s="2"/>
      <c r="M66" s="2"/>
      <c r="N66" s="2"/>
      <c r="O66" s="2"/>
      <c r="P66" s="2"/>
      <c r="Q66" s="3"/>
      <c r="R66" s="2"/>
      <c r="S66" s="2"/>
    </row>
    <row r="67" spans="1:19" ht="21" x14ac:dyDescent="0.25">
      <c r="A67" s="6">
        <v>4035</v>
      </c>
      <c r="B67" s="17" t="s">
        <v>116</v>
      </c>
      <c r="C67" s="194">
        <v>2500</v>
      </c>
      <c r="D67" s="177">
        <v>1799</v>
      </c>
      <c r="E67" s="245">
        <v>2500</v>
      </c>
      <c r="F67" s="47">
        <v>736</v>
      </c>
      <c r="G67" s="159">
        <v>2500</v>
      </c>
      <c r="H67" s="177">
        <f t="shared" si="20"/>
        <v>0</v>
      </c>
      <c r="I67" s="245">
        <v>2500</v>
      </c>
      <c r="J67" s="159">
        <f t="shared" si="18"/>
        <v>0</v>
      </c>
      <c r="K67" s="177">
        <f t="shared" si="19"/>
        <v>0</v>
      </c>
      <c r="L67" s="2"/>
      <c r="M67" s="2"/>
      <c r="N67" s="2"/>
      <c r="O67" s="2"/>
      <c r="P67" s="2"/>
      <c r="Q67" s="2"/>
      <c r="R67" s="2"/>
      <c r="S67" s="2"/>
    </row>
    <row r="68" spans="1:19" ht="21" x14ac:dyDescent="0.25">
      <c r="A68" s="7">
        <v>4037</v>
      </c>
      <c r="B68" s="17" t="s">
        <v>217</v>
      </c>
      <c r="C68" s="194">
        <v>0</v>
      </c>
      <c r="D68" s="177">
        <v>959.22</v>
      </c>
      <c r="E68" s="245">
        <v>5800</v>
      </c>
      <c r="F68" s="47">
        <v>2558</v>
      </c>
      <c r="G68" s="159">
        <v>5800</v>
      </c>
      <c r="H68" s="177">
        <f t="shared" si="20"/>
        <v>0</v>
      </c>
      <c r="I68" s="245">
        <v>5800</v>
      </c>
      <c r="J68" s="159">
        <f t="shared" si="18"/>
        <v>0</v>
      </c>
      <c r="K68" s="177">
        <f t="shared" si="19"/>
        <v>0</v>
      </c>
      <c r="L68" s="2"/>
      <c r="M68" s="2"/>
      <c r="N68" s="2"/>
      <c r="O68" s="2"/>
      <c r="P68" s="2"/>
      <c r="Q68" s="2"/>
      <c r="R68" s="2"/>
      <c r="S68" s="2"/>
    </row>
    <row r="69" spans="1:19" ht="21.75" thickBot="1" x14ac:dyDescent="0.3">
      <c r="A69" s="7">
        <v>4128</v>
      </c>
      <c r="B69" s="17" t="s">
        <v>238</v>
      </c>
      <c r="C69" s="207">
        <v>0</v>
      </c>
      <c r="D69" s="208">
        <v>0</v>
      </c>
      <c r="E69" s="231">
        <v>6000</v>
      </c>
      <c r="F69" s="211">
        <v>574</v>
      </c>
      <c r="G69" s="212">
        <v>6000</v>
      </c>
      <c r="H69" s="208">
        <f t="shared" si="20"/>
        <v>0</v>
      </c>
      <c r="I69" s="231">
        <v>6000</v>
      </c>
      <c r="J69" s="212">
        <f t="shared" si="18"/>
        <v>0</v>
      </c>
      <c r="K69" s="208">
        <f t="shared" si="19"/>
        <v>0</v>
      </c>
      <c r="L69" s="2"/>
      <c r="M69" s="2"/>
      <c r="N69" s="2"/>
      <c r="O69" s="2"/>
      <c r="P69" s="2"/>
      <c r="Q69" s="3"/>
      <c r="R69" s="2"/>
      <c r="S69" s="2"/>
    </row>
    <row r="70" spans="1:19" ht="22.5" thickTop="1" thickBot="1" x14ac:dyDescent="0.3">
      <c r="A70" s="8"/>
      <c r="B70" s="39" t="s">
        <v>19</v>
      </c>
      <c r="C70" s="197">
        <f t="shared" ref="C70:I70" si="21">SUM(C62:C69)</f>
        <v>26000</v>
      </c>
      <c r="D70" s="182">
        <f t="shared" si="21"/>
        <v>22528.22</v>
      </c>
      <c r="E70" s="197">
        <f t="shared" si="21"/>
        <v>38300</v>
      </c>
      <c r="F70" s="161">
        <f t="shared" si="21"/>
        <v>13528</v>
      </c>
      <c r="G70" s="161">
        <f t="shared" si="21"/>
        <v>37425</v>
      </c>
      <c r="H70" s="182">
        <f t="shared" si="20"/>
        <v>875</v>
      </c>
      <c r="I70" s="37">
        <f t="shared" si="21"/>
        <v>33550</v>
      </c>
      <c r="J70" s="161">
        <f t="shared" si="18"/>
        <v>-3875</v>
      </c>
      <c r="K70" s="182">
        <f t="shared" si="19"/>
        <v>-4750</v>
      </c>
      <c r="L70" s="1"/>
      <c r="M70" s="1"/>
      <c r="N70" s="2"/>
      <c r="O70" s="2"/>
      <c r="P70" s="2"/>
      <c r="Q70" s="3"/>
      <c r="R70" s="1"/>
      <c r="S70" s="1"/>
    </row>
    <row r="71" spans="1:19" ht="21.75" thickBot="1" x14ac:dyDescent="0.3">
      <c r="A71" s="8">
        <v>104</v>
      </c>
      <c r="B71" s="8" t="s">
        <v>35</v>
      </c>
      <c r="C71" s="196"/>
      <c r="D71" s="179"/>
      <c r="E71" s="196"/>
      <c r="F71" s="5"/>
      <c r="G71" s="5"/>
      <c r="H71" s="179"/>
      <c r="I71" s="196"/>
      <c r="J71" s="5"/>
      <c r="K71" s="179"/>
      <c r="L71" s="2"/>
      <c r="M71" s="2"/>
      <c r="N71" s="2"/>
      <c r="O71" s="2"/>
      <c r="P71" s="2"/>
      <c r="Q71" s="2"/>
      <c r="R71" s="2"/>
      <c r="S71" s="2"/>
    </row>
    <row r="72" spans="1:19" ht="21.75" thickTop="1" x14ac:dyDescent="0.25">
      <c r="A72" s="6">
        <v>4029</v>
      </c>
      <c r="B72" s="17" t="s">
        <v>36</v>
      </c>
      <c r="C72" s="205">
        <v>6000</v>
      </c>
      <c r="D72" s="206">
        <v>6000</v>
      </c>
      <c r="E72" s="205">
        <v>6000</v>
      </c>
      <c r="F72" s="209">
        <v>161</v>
      </c>
      <c r="G72" s="210">
        <v>6000</v>
      </c>
      <c r="H72" s="206">
        <f>E72-G72</f>
        <v>0</v>
      </c>
      <c r="I72" s="205">
        <v>6000</v>
      </c>
      <c r="J72" s="210">
        <f>I72-G72</f>
        <v>0</v>
      </c>
      <c r="K72" s="206">
        <f>I72-E72</f>
        <v>0</v>
      </c>
      <c r="L72" s="2"/>
      <c r="M72" s="2"/>
      <c r="N72" s="1"/>
      <c r="O72" s="1"/>
      <c r="P72" s="1"/>
      <c r="Q72" s="158"/>
      <c r="R72" s="2"/>
      <c r="S72" s="2"/>
    </row>
    <row r="73" spans="1:19" ht="21" x14ac:dyDescent="0.25">
      <c r="A73" s="6">
        <v>4033</v>
      </c>
      <c r="B73" s="17" t="s">
        <v>102</v>
      </c>
      <c r="C73" s="194">
        <v>750</v>
      </c>
      <c r="D73" s="177">
        <v>105</v>
      </c>
      <c r="E73" s="194">
        <v>750</v>
      </c>
      <c r="F73" s="47">
        <v>355</v>
      </c>
      <c r="G73" s="159">
        <v>750</v>
      </c>
      <c r="H73" s="177">
        <f t="shared" ref="H73:H77" si="22">E73-G73</f>
        <v>0</v>
      </c>
      <c r="I73" s="194">
        <v>750</v>
      </c>
      <c r="J73" s="159">
        <f>I73-G73</f>
        <v>0</v>
      </c>
      <c r="K73" s="177">
        <f t="shared" ref="K73:K77" si="23">I73-E73</f>
        <v>0</v>
      </c>
      <c r="L73" s="2"/>
      <c r="M73" s="2"/>
      <c r="N73" s="1"/>
      <c r="O73" s="1"/>
      <c r="P73" s="1"/>
      <c r="Q73" s="158"/>
      <c r="R73" s="2"/>
      <c r="S73" s="2"/>
    </row>
    <row r="74" spans="1:19" ht="21" x14ac:dyDescent="0.25">
      <c r="A74" s="6">
        <v>4044</v>
      </c>
      <c r="B74" s="17" t="s">
        <v>162</v>
      </c>
      <c r="C74" s="194">
        <v>400</v>
      </c>
      <c r="D74" s="177">
        <v>3</v>
      </c>
      <c r="E74" s="194">
        <v>400</v>
      </c>
      <c r="F74" s="47">
        <v>0</v>
      </c>
      <c r="G74" s="159">
        <v>250</v>
      </c>
      <c r="H74" s="177">
        <f t="shared" si="22"/>
        <v>150</v>
      </c>
      <c r="I74" s="194">
        <v>400</v>
      </c>
      <c r="J74" s="159">
        <f>I74-G74</f>
        <v>150</v>
      </c>
      <c r="K74" s="177">
        <f t="shared" si="23"/>
        <v>0</v>
      </c>
      <c r="L74" s="2"/>
      <c r="M74" s="2"/>
      <c r="N74" s="2"/>
      <c r="O74" s="2"/>
      <c r="P74" s="2"/>
      <c r="Q74" s="2"/>
      <c r="R74" s="2"/>
      <c r="S74" s="2"/>
    </row>
    <row r="75" spans="1:19" ht="21" x14ac:dyDescent="0.25">
      <c r="A75" s="6">
        <v>4072</v>
      </c>
      <c r="B75" s="17" t="s">
        <v>37</v>
      </c>
      <c r="C75" s="194">
        <v>1500</v>
      </c>
      <c r="D75" s="177">
        <v>727</v>
      </c>
      <c r="E75" s="194">
        <v>1500</v>
      </c>
      <c r="F75" s="47">
        <v>0</v>
      </c>
      <c r="G75" s="159">
        <v>1900</v>
      </c>
      <c r="H75" s="177">
        <f t="shared" si="22"/>
        <v>-400</v>
      </c>
      <c r="I75" s="194">
        <v>2500</v>
      </c>
      <c r="J75" s="159">
        <f>I75-G75</f>
        <v>600</v>
      </c>
      <c r="K75" s="177">
        <f t="shared" si="23"/>
        <v>1000</v>
      </c>
      <c r="L75" s="2"/>
      <c r="M75" s="2"/>
      <c r="N75" s="2"/>
      <c r="O75" s="2"/>
      <c r="P75" s="2"/>
      <c r="Q75" s="2"/>
      <c r="R75" s="2"/>
      <c r="S75" s="2"/>
    </row>
    <row r="76" spans="1:19" ht="21.75" thickBot="1" x14ac:dyDescent="0.3">
      <c r="A76" s="6">
        <v>4136</v>
      </c>
      <c r="B76" s="17" t="s">
        <v>38</v>
      </c>
      <c r="C76" s="207">
        <v>50</v>
      </c>
      <c r="D76" s="208">
        <v>21</v>
      </c>
      <c r="E76" s="207">
        <v>50</v>
      </c>
      <c r="F76" s="211">
        <v>25</v>
      </c>
      <c r="G76" s="212">
        <v>25</v>
      </c>
      <c r="H76" s="208">
        <f t="shared" si="22"/>
        <v>25</v>
      </c>
      <c r="I76" s="207">
        <v>25</v>
      </c>
      <c r="J76" s="212">
        <f>I76-G76</f>
        <v>0</v>
      </c>
      <c r="K76" s="208">
        <f t="shared" si="23"/>
        <v>-25</v>
      </c>
      <c r="L76" s="2"/>
      <c r="M76" s="2"/>
      <c r="N76" s="2"/>
      <c r="O76" s="2"/>
      <c r="P76" s="2"/>
      <c r="Q76" s="3"/>
      <c r="R76" s="2"/>
      <c r="S76" s="2"/>
    </row>
    <row r="77" spans="1:19" ht="22.5" thickTop="1" thickBot="1" x14ac:dyDescent="0.3">
      <c r="A77" s="8"/>
      <c r="B77" s="39" t="s">
        <v>19</v>
      </c>
      <c r="C77" s="197">
        <f>SUM(C72:C76)</f>
        <v>8700</v>
      </c>
      <c r="D77" s="182">
        <f t="shared" ref="D77:J77" si="24">SUM(D72:D76)</f>
        <v>6856</v>
      </c>
      <c r="E77" s="197">
        <f t="shared" si="24"/>
        <v>8700</v>
      </c>
      <c r="F77" s="161">
        <f t="shared" si="24"/>
        <v>541</v>
      </c>
      <c r="G77" s="161">
        <f t="shared" si="24"/>
        <v>8925</v>
      </c>
      <c r="H77" s="182">
        <f t="shared" si="22"/>
        <v>-225</v>
      </c>
      <c r="I77" s="197">
        <f t="shared" si="24"/>
        <v>9675</v>
      </c>
      <c r="J77" s="161">
        <f t="shared" si="24"/>
        <v>750</v>
      </c>
      <c r="K77" s="182">
        <f t="shared" si="23"/>
        <v>975</v>
      </c>
      <c r="L77" s="1"/>
      <c r="M77" s="1"/>
      <c r="N77" s="2"/>
      <c r="O77" s="2"/>
      <c r="P77" s="2"/>
      <c r="Q77" s="3"/>
      <c r="R77" s="1"/>
      <c r="S77" s="1"/>
    </row>
    <row r="78" spans="1:19" ht="21.75" thickBot="1" x14ac:dyDescent="0.3">
      <c r="A78" s="8">
        <v>106</v>
      </c>
      <c r="B78" s="8" t="s">
        <v>54</v>
      </c>
      <c r="C78" s="196"/>
      <c r="D78" s="179"/>
      <c r="E78" s="196"/>
      <c r="F78" s="5"/>
      <c r="G78" s="5"/>
      <c r="H78" s="179"/>
      <c r="I78" s="196"/>
      <c r="J78" s="5"/>
      <c r="K78" s="179"/>
      <c r="L78" s="2"/>
      <c r="M78" s="2"/>
      <c r="N78" s="2"/>
      <c r="O78" s="2"/>
      <c r="P78" s="2"/>
      <c r="Q78" s="2"/>
      <c r="R78" s="2"/>
      <c r="S78" s="2"/>
    </row>
    <row r="79" spans="1:19" ht="21.75" thickTop="1" x14ac:dyDescent="0.25">
      <c r="A79" s="6">
        <v>4053</v>
      </c>
      <c r="B79" s="17" t="s">
        <v>55</v>
      </c>
      <c r="C79" s="205">
        <v>1975</v>
      </c>
      <c r="D79" s="206">
        <v>1975</v>
      </c>
      <c r="E79" s="205">
        <v>1975</v>
      </c>
      <c r="F79" s="209">
        <v>1017</v>
      </c>
      <c r="G79" s="210">
        <v>2055</v>
      </c>
      <c r="H79" s="206">
        <f>E79-G79</f>
        <v>-80</v>
      </c>
      <c r="I79" s="224">
        <v>2140</v>
      </c>
      <c r="J79" s="225">
        <f t="shared" ref="J79:J85" si="25">I79-G79</f>
        <v>85</v>
      </c>
      <c r="K79" s="226">
        <f t="shared" ref="K79:K85" si="26">I79-E79</f>
        <v>165</v>
      </c>
      <c r="L79" s="2"/>
      <c r="M79" s="2"/>
      <c r="N79" s="2"/>
      <c r="O79" s="2"/>
      <c r="P79" s="2"/>
      <c r="Q79" s="3"/>
      <c r="R79" s="2"/>
      <c r="S79" s="2"/>
    </row>
    <row r="80" spans="1:19" ht="21" x14ac:dyDescent="0.25">
      <c r="A80" s="6">
        <v>4053</v>
      </c>
      <c r="B80" s="17" t="s">
        <v>372</v>
      </c>
      <c r="C80" s="241">
        <v>0</v>
      </c>
      <c r="D80" s="242">
        <v>0</v>
      </c>
      <c r="E80" s="241">
        <v>0</v>
      </c>
      <c r="F80" s="243">
        <v>0</v>
      </c>
      <c r="G80" s="244">
        <v>0</v>
      </c>
      <c r="H80" s="242">
        <f t="shared" ref="H80:H85" si="27">E80-G80</f>
        <v>0</v>
      </c>
      <c r="I80" s="106">
        <v>7500</v>
      </c>
      <c r="J80" s="9">
        <f t="shared" si="25"/>
        <v>7500</v>
      </c>
      <c r="K80" s="113">
        <f t="shared" si="26"/>
        <v>7500</v>
      </c>
      <c r="L80" s="2"/>
      <c r="M80" s="2"/>
      <c r="N80" s="2"/>
      <c r="O80" s="2"/>
      <c r="P80" s="2"/>
      <c r="Q80" s="3"/>
      <c r="R80" s="2"/>
      <c r="S80" s="2"/>
    </row>
    <row r="81" spans="1:19" ht="21" x14ac:dyDescent="0.25">
      <c r="A81" s="6">
        <v>4053</v>
      </c>
      <c r="B81" s="17" t="s">
        <v>140</v>
      </c>
      <c r="C81" s="194">
        <v>5500</v>
      </c>
      <c r="D81" s="177">
        <v>5500</v>
      </c>
      <c r="E81" s="194">
        <v>5500</v>
      </c>
      <c r="F81" s="47">
        <v>5500</v>
      </c>
      <c r="G81" s="159">
        <v>5500</v>
      </c>
      <c r="H81" s="177">
        <f t="shared" si="27"/>
        <v>0</v>
      </c>
      <c r="I81" s="106">
        <v>8000</v>
      </c>
      <c r="J81" s="9">
        <f t="shared" si="25"/>
        <v>2500</v>
      </c>
      <c r="K81" s="113">
        <f t="shared" si="26"/>
        <v>2500</v>
      </c>
      <c r="L81" s="2"/>
      <c r="M81" s="2"/>
      <c r="N81" s="2"/>
      <c r="O81" s="2"/>
      <c r="P81" s="2"/>
      <c r="Q81" s="2"/>
      <c r="R81" s="2"/>
      <c r="S81" s="2"/>
    </row>
    <row r="82" spans="1:19" ht="21" x14ac:dyDescent="0.25">
      <c r="A82" s="6">
        <v>4054</v>
      </c>
      <c r="B82" s="17" t="s">
        <v>56</v>
      </c>
      <c r="C82" s="194">
        <v>11460</v>
      </c>
      <c r="D82" s="177">
        <v>11457</v>
      </c>
      <c r="E82" s="194">
        <v>11650</v>
      </c>
      <c r="F82" s="47">
        <v>5699</v>
      </c>
      <c r="G82" s="159">
        <v>11400</v>
      </c>
      <c r="H82" s="177">
        <f t="shared" si="27"/>
        <v>250</v>
      </c>
      <c r="I82" s="106">
        <v>11295</v>
      </c>
      <c r="J82" s="9">
        <f t="shared" si="25"/>
        <v>-105</v>
      </c>
      <c r="K82" s="113">
        <f t="shared" si="26"/>
        <v>-355</v>
      </c>
      <c r="L82" s="2"/>
      <c r="M82" s="2"/>
      <c r="N82" s="2"/>
      <c r="O82" s="2"/>
      <c r="P82" s="2"/>
      <c r="Q82" s="3"/>
      <c r="R82" s="2"/>
      <c r="S82" s="2"/>
    </row>
    <row r="83" spans="1:19" ht="21" x14ac:dyDescent="0.25">
      <c r="A83" s="6">
        <v>4120</v>
      </c>
      <c r="B83" s="17" t="s">
        <v>54</v>
      </c>
      <c r="C83" s="194">
        <v>500</v>
      </c>
      <c r="D83" s="177">
        <v>409</v>
      </c>
      <c r="E83" s="194">
        <v>500</v>
      </c>
      <c r="F83" s="47">
        <v>0</v>
      </c>
      <c r="G83" s="159">
        <v>150</v>
      </c>
      <c r="H83" s="177">
        <f t="shared" si="27"/>
        <v>350</v>
      </c>
      <c r="I83" s="106">
        <v>500</v>
      </c>
      <c r="J83" s="9">
        <f t="shared" si="25"/>
        <v>350</v>
      </c>
      <c r="K83" s="113">
        <f t="shared" si="26"/>
        <v>0</v>
      </c>
      <c r="L83" s="2"/>
      <c r="M83" s="2"/>
      <c r="N83" s="2"/>
      <c r="O83" s="2"/>
      <c r="P83" s="2"/>
      <c r="Q83" s="3"/>
      <c r="R83" s="2"/>
      <c r="S83" s="2"/>
    </row>
    <row r="84" spans="1:19" ht="21.75" thickBot="1" x14ac:dyDescent="0.3">
      <c r="A84" s="7">
        <v>4128</v>
      </c>
      <c r="B84" s="18" t="s">
        <v>110</v>
      </c>
      <c r="C84" s="207">
        <v>4000</v>
      </c>
      <c r="D84" s="208">
        <v>0</v>
      </c>
      <c r="E84" s="207">
        <v>2500</v>
      </c>
      <c r="F84" s="211">
        <v>0</v>
      </c>
      <c r="G84" s="212">
        <v>2500</v>
      </c>
      <c r="H84" s="208">
        <f t="shared" si="27"/>
        <v>0</v>
      </c>
      <c r="I84" s="227">
        <v>10000</v>
      </c>
      <c r="J84" s="228">
        <f t="shared" si="25"/>
        <v>7500</v>
      </c>
      <c r="K84" s="229">
        <f t="shared" si="26"/>
        <v>7500</v>
      </c>
      <c r="L84" s="2"/>
      <c r="M84" s="2"/>
      <c r="N84" s="2"/>
      <c r="O84" s="2"/>
      <c r="P84" s="2"/>
      <c r="Q84" s="3"/>
      <c r="R84" s="2"/>
      <c r="S84" s="2"/>
    </row>
    <row r="85" spans="1:19" ht="22.5" thickTop="1" thickBot="1" x14ac:dyDescent="0.3">
      <c r="A85" s="8"/>
      <c r="B85" s="39" t="s">
        <v>19</v>
      </c>
      <c r="C85" s="197">
        <f t="shared" ref="C85:I85" si="28">SUM(C79:C84)</f>
        <v>23435</v>
      </c>
      <c r="D85" s="182">
        <f t="shared" si="28"/>
        <v>19341</v>
      </c>
      <c r="E85" s="197">
        <f t="shared" si="28"/>
        <v>22125</v>
      </c>
      <c r="F85" s="161">
        <f t="shared" si="28"/>
        <v>12216</v>
      </c>
      <c r="G85" s="161">
        <f t="shared" si="28"/>
        <v>21605</v>
      </c>
      <c r="H85" s="182">
        <f t="shared" si="27"/>
        <v>520</v>
      </c>
      <c r="I85" s="197">
        <f t="shared" si="28"/>
        <v>39435</v>
      </c>
      <c r="J85" s="161">
        <f t="shared" si="25"/>
        <v>17830</v>
      </c>
      <c r="K85" s="182">
        <f t="shared" si="26"/>
        <v>17310</v>
      </c>
      <c r="L85" s="1"/>
      <c r="M85" s="1"/>
      <c r="N85" s="2"/>
      <c r="O85" s="2"/>
      <c r="P85" s="2"/>
      <c r="Q85" s="3"/>
      <c r="R85" s="1"/>
      <c r="S85" s="1"/>
    </row>
    <row r="86" spans="1:19" ht="21.75" thickBot="1" x14ac:dyDescent="0.3">
      <c r="A86" s="8">
        <v>114</v>
      </c>
      <c r="B86" s="8" t="s">
        <v>58</v>
      </c>
      <c r="C86" s="196"/>
      <c r="D86" s="179"/>
      <c r="E86" s="196"/>
      <c r="F86" s="5"/>
      <c r="G86" s="5"/>
      <c r="H86" s="179"/>
      <c r="I86" s="196"/>
      <c r="J86" s="5"/>
      <c r="K86" s="179"/>
      <c r="L86" s="2"/>
      <c r="M86" s="2"/>
      <c r="N86" s="2"/>
      <c r="O86" s="2"/>
      <c r="P86" s="2"/>
      <c r="Q86" s="3"/>
      <c r="R86" s="2"/>
      <c r="S86" s="2"/>
    </row>
    <row r="87" spans="1:19" ht="21.75" thickTop="1" x14ac:dyDescent="0.25">
      <c r="A87" s="6">
        <v>4068</v>
      </c>
      <c r="B87" s="17" t="s">
        <v>59</v>
      </c>
      <c r="C87" s="205">
        <v>850</v>
      </c>
      <c r="D87" s="206">
        <v>850</v>
      </c>
      <c r="E87" s="205">
        <v>850</v>
      </c>
      <c r="F87" s="209">
        <v>0</v>
      </c>
      <c r="G87" s="210">
        <v>850</v>
      </c>
      <c r="H87" s="206">
        <f>E87-G87</f>
        <v>0</v>
      </c>
      <c r="I87" s="199">
        <v>850</v>
      </c>
      <c r="J87" s="169">
        <f t="shared" ref="J87:J96" si="29">I87-G87</f>
        <v>0</v>
      </c>
      <c r="K87" s="184">
        <f t="shared" ref="K87:K96" si="30">I87-E87</f>
        <v>0</v>
      </c>
      <c r="L87" s="2"/>
      <c r="M87" s="2"/>
      <c r="N87" s="2"/>
      <c r="O87" s="2"/>
      <c r="P87" s="2"/>
      <c r="Q87" s="3"/>
      <c r="R87" s="2"/>
      <c r="S87" s="2"/>
    </row>
    <row r="88" spans="1:19" ht="21" x14ac:dyDescent="0.25">
      <c r="A88" s="6">
        <v>4070</v>
      </c>
      <c r="B88" s="17" t="s">
        <v>60</v>
      </c>
      <c r="C88" s="194">
        <v>500</v>
      </c>
      <c r="D88" s="177">
        <v>0</v>
      </c>
      <c r="E88" s="194">
        <v>500</v>
      </c>
      <c r="F88" s="47">
        <v>0</v>
      </c>
      <c r="G88" s="20">
        <v>0</v>
      </c>
      <c r="H88" s="177">
        <f t="shared" ref="H88:H96" si="31">E88-G88</f>
        <v>500</v>
      </c>
      <c r="I88" s="194">
        <v>500</v>
      </c>
      <c r="J88" s="159">
        <f t="shared" si="29"/>
        <v>500</v>
      </c>
      <c r="K88" s="177">
        <f t="shared" si="30"/>
        <v>0</v>
      </c>
      <c r="L88" s="2"/>
      <c r="M88" s="2"/>
      <c r="N88" s="2"/>
      <c r="O88" s="2"/>
      <c r="P88" s="2"/>
      <c r="Q88" s="3"/>
      <c r="R88" s="2"/>
      <c r="S88" s="2"/>
    </row>
    <row r="89" spans="1:19" ht="21" x14ac:dyDescent="0.25">
      <c r="A89" s="6">
        <v>4049</v>
      </c>
      <c r="B89" s="17" t="s">
        <v>77</v>
      </c>
      <c r="C89" s="194">
        <v>1500</v>
      </c>
      <c r="D89" s="177">
        <v>667</v>
      </c>
      <c r="E89" s="194">
        <v>1500</v>
      </c>
      <c r="F89" s="47">
        <v>0</v>
      </c>
      <c r="G89" s="159">
        <v>828</v>
      </c>
      <c r="H89" s="177">
        <f t="shared" si="31"/>
        <v>672</v>
      </c>
      <c r="I89" s="194">
        <v>1500</v>
      </c>
      <c r="J89" s="159">
        <f t="shared" si="29"/>
        <v>672</v>
      </c>
      <c r="K89" s="177">
        <f t="shared" si="30"/>
        <v>0</v>
      </c>
      <c r="L89" s="2"/>
      <c r="M89" s="2"/>
      <c r="N89" s="2"/>
      <c r="O89" s="2"/>
      <c r="P89" s="2"/>
      <c r="Q89" s="2"/>
      <c r="R89" s="2"/>
      <c r="S89" s="2"/>
    </row>
    <row r="90" spans="1:19" ht="21" x14ac:dyDescent="0.25">
      <c r="A90" s="6">
        <v>4076</v>
      </c>
      <c r="B90" s="17" t="s">
        <v>72</v>
      </c>
      <c r="C90" s="194">
        <v>2500</v>
      </c>
      <c r="D90" s="177">
        <v>598</v>
      </c>
      <c r="E90" s="194">
        <v>2500</v>
      </c>
      <c r="F90" s="47">
        <v>2500</v>
      </c>
      <c r="G90" s="159">
        <v>2500</v>
      </c>
      <c r="H90" s="177">
        <f t="shared" si="31"/>
        <v>0</v>
      </c>
      <c r="I90" s="194">
        <v>2500</v>
      </c>
      <c r="J90" s="159">
        <f t="shared" si="29"/>
        <v>0</v>
      </c>
      <c r="K90" s="177">
        <f t="shared" si="30"/>
        <v>0</v>
      </c>
      <c r="L90" s="2"/>
      <c r="M90" s="2"/>
      <c r="N90" s="2"/>
      <c r="O90" s="2"/>
      <c r="P90" s="2"/>
      <c r="Q90" s="3"/>
      <c r="R90" s="2"/>
      <c r="S90" s="2"/>
    </row>
    <row r="91" spans="1:19" ht="21" x14ac:dyDescent="0.25">
      <c r="A91" s="6">
        <v>4108</v>
      </c>
      <c r="B91" s="17" t="s">
        <v>73</v>
      </c>
      <c r="C91" s="194">
        <v>2500</v>
      </c>
      <c r="D91" s="177">
        <v>2500</v>
      </c>
      <c r="E91" s="194">
        <v>2500</v>
      </c>
      <c r="F91" s="47">
        <v>0</v>
      </c>
      <c r="G91" s="20">
        <v>2500</v>
      </c>
      <c r="H91" s="177">
        <f t="shared" si="31"/>
        <v>0</v>
      </c>
      <c r="I91" s="194">
        <v>0</v>
      </c>
      <c r="J91" s="159">
        <f t="shared" si="29"/>
        <v>-2500</v>
      </c>
      <c r="K91" s="177">
        <f t="shared" si="30"/>
        <v>-2500</v>
      </c>
      <c r="L91" s="2"/>
      <c r="M91" s="2"/>
      <c r="N91" s="2"/>
      <c r="O91" s="2"/>
      <c r="P91" s="2"/>
      <c r="Q91" s="2"/>
      <c r="R91" s="2"/>
      <c r="S91" s="2"/>
    </row>
    <row r="92" spans="1:19" ht="21" x14ac:dyDescent="0.25">
      <c r="A92" s="6">
        <v>4109</v>
      </c>
      <c r="B92" s="17" t="s">
        <v>115</v>
      </c>
      <c r="C92" s="194">
        <v>750</v>
      </c>
      <c r="D92" s="177">
        <v>0</v>
      </c>
      <c r="E92" s="194">
        <v>750</v>
      </c>
      <c r="F92" s="47">
        <v>0</v>
      </c>
      <c r="G92" s="159">
        <v>750</v>
      </c>
      <c r="H92" s="177">
        <f t="shared" si="31"/>
        <v>0</v>
      </c>
      <c r="I92" s="194">
        <v>1500</v>
      </c>
      <c r="J92" s="159">
        <f t="shared" si="29"/>
        <v>750</v>
      </c>
      <c r="K92" s="177">
        <f t="shared" si="30"/>
        <v>750</v>
      </c>
      <c r="L92" s="2"/>
      <c r="M92" s="2"/>
      <c r="N92" s="2"/>
      <c r="O92" s="2"/>
      <c r="P92" s="2"/>
      <c r="Q92" s="2"/>
      <c r="R92" s="2"/>
      <c r="S92" s="2"/>
    </row>
    <row r="93" spans="1:19" ht="21" x14ac:dyDescent="0.25">
      <c r="A93" s="6">
        <v>4105</v>
      </c>
      <c r="B93" s="17" t="s">
        <v>62</v>
      </c>
      <c r="C93" s="194">
        <v>3000</v>
      </c>
      <c r="D93" s="177">
        <v>6000</v>
      </c>
      <c r="E93" s="194">
        <v>3000</v>
      </c>
      <c r="F93" s="47">
        <v>0</v>
      </c>
      <c r="G93" s="159">
        <v>3000</v>
      </c>
      <c r="H93" s="177">
        <f t="shared" si="31"/>
        <v>0</v>
      </c>
      <c r="I93" s="194">
        <v>3000</v>
      </c>
      <c r="J93" s="159">
        <f t="shared" si="29"/>
        <v>0</v>
      </c>
      <c r="K93" s="177">
        <f t="shared" si="30"/>
        <v>0</v>
      </c>
      <c r="L93" s="2"/>
      <c r="M93" s="2"/>
      <c r="N93" s="2"/>
      <c r="O93" s="2"/>
      <c r="P93" s="2"/>
      <c r="Q93" s="2"/>
      <c r="R93" s="2"/>
      <c r="S93" s="2"/>
    </row>
    <row r="94" spans="1:19" ht="21" x14ac:dyDescent="0.25">
      <c r="A94" s="6">
        <v>4105</v>
      </c>
      <c r="B94" s="19" t="s">
        <v>212</v>
      </c>
      <c r="C94" s="194">
        <v>25000</v>
      </c>
      <c r="D94" s="177">
        <v>26333</v>
      </c>
      <c r="E94" s="194">
        <v>26170</v>
      </c>
      <c r="F94" s="47">
        <v>205</v>
      </c>
      <c r="G94" s="168">
        <v>26170</v>
      </c>
      <c r="H94" s="177">
        <f t="shared" si="31"/>
        <v>0</v>
      </c>
      <c r="I94" s="194">
        <v>26500</v>
      </c>
      <c r="J94" s="159">
        <f t="shared" si="29"/>
        <v>330</v>
      </c>
      <c r="K94" s="177">
        <f t="shared" si="30"/>
        <v>330</v>
      </c>
      <c r="L94" s="2"/>
      <c r="M94" s="2"/>
      <c r="N94" s="2"/>
      <c r="O94" s="2"/>
      <c r="P94" s="2"/>
      <c r="Q94" s="2"/>
      <c r="R94" s="2"/>
      <c r="S94" s="2"/>
    </row>
    <row r="95" spans="1:19" ht="21.75" thickBot="1" x14ac:dyDescent="0.3">
      <c r="A95" s="2">
        <v>4123</v>
      </c>
      <c r="B95" s="19" t="s">
        <v>93</v>
      </c>
      <c r="C95" s="207">
        <v>16000</v>
      </c>
      <c r="D95" s="208">
        <v>17419</v>
      </c>
      <c r="E95" s="207">
        <v>16000</v>
      </c>
      <c r="F95" s="211">
        <v>8807</v>
      </c>
      <c r="G95" s="212">
        <v>17500</v>
      </c>
      <c r="H95" s="208">
        <f t="shared" si="31"/>
        <v>-1500</v>
      </c>
      <c r="I95" s="200">
        <v>17500</v>
      </c>
      <c r="J95" s="171">
        <f t="shared" si="29"/>
        <v>0</v>
      </c>
      <c r="K95" s="185">
        <f t="shared" si="30"/>
        <v>1500</v>
      </c>
      <c r="L95" s="2"/>
      <c r="M95" s="2"/>
      <c r="N95" s="2"/>
      <c r="O95" s="2"/>
      <c r="P95" s="2"/>
      <c r="Q95" s="2"/>
      <c r="R95" s="2"/>
      <c r="S95" s="2"/>
    </row>
    <row r="96" spans="1:19" ht="22.5" thickTop="1" thickBot="1" x14ac:dyDescent="0.3">
      <c r="A96" s="8"/>
      <c r="B96" s="39" t="s">
        <v>19</v>
      </c>
      <c r="C96" s="197">
        <f t="shared" ref="C96:I96" si="32">SUM(C87:C95)</f>
        <v>52600</v>
      </c>
      <c r="D96" s="182">
        <f t="shared" si="32"/>
        <v>54367</v>
      </c>
      <c r="E96" s="197">
        <f t="shared" si="32"/>
        <v>53770</v>
      </c>
      <c r="F96" s="161">
        <f t="shared" si="32"/>
        <v>11512</v>
      </c>
      <c r="G96" s="161">
        <f t="shared" si="32"/>
        <v>54098</v>
      </c>
      <c r="H96" s="182">
        <f t="shared" si="31"/>
        <v>-328</v>
      </c>
      <c r="I96" s="195">
        <f t="shared" si="32"/>
        <v>53850</v>
      </c>
      <c r="J96" s="160">
        <f t="shared" si="29"/>
        <v>-248</v>
      </c>
      <c r="K96" s="178">
        <f t="shared" si="30"/>
        <v>80</v>
      </c>
      <c r="L96" s="1"/>
      <c r="M96" s="1"/>
      <c r="N96" s="2"/>
      <c r="O96" s="2"/>
      <c r="P96" s="2"/>
      <c r="Q96" s="3"/>
      <c r="R96" s="1"/>
      <c r="S96" s="1"/>
    </row>
    <row r="97" spans="1:19" ht="21.75" thickBot="1" x14ac:dyDescent="0.3">
      <c r="A97" s="8">
        <v>201</v>
      </c>
      <c r="B97" s="8" t="s">
        <v>64</v>
      </c>
      <c r="C97" s="196"/>
      <c r="D97" s="179"/>
      <c r="E97" s="196"/>
      <c r="F97" s="5"/>
      <c r="G97" s="5"/>
      <c r="H97" s="179"/>
      <c r="I97" s="196"/>
      <c r="J97" s="5"/>
      <c r="K97" s="179"/>
      <c r="L97" s="2"/>
      <c r="M97" s="2"/>
      <c r="N97" s="2"/>
      <c r="O97" s="2"/>
      <c r="P97" s="2"/>
      <c r="Q97" s="2"/>
      <c r="R97" s="2"/>
      <c r="S97" s="2"/>
    </row>
    <row r="98" spans="1:19" ht="21" x14ac:dyDescent="0.25">
      <c r="A98" s="6">
        <v>4030</v>
      </c>
      <c r="B98" s="6" t="s">
        <v>43</v>
      </c>
      <c r="C98" s="199">
        <v>200</v>
      </c>
      <c r="D98" s="184">
        <v>92</v>
      </c>
      <c r="E98" s="199">
        <v>400</v>
      </c>
      <c r="F98" s="170">
        <v>184</v>
      </c>
      <c r="G98" s="169">
        <v>400</v>
      </c>
      <c r="H98" s="184">
        <f>E98-G98</f>
        <v>0</v>
      </c>
      <c r="I98" s="199">
        <v>400</v>
      </c>
      <c r="J98" s="169">
        <f>I98-G98</f>
        <v>0</v>
      </c>
      <c r="K98" s="184">
        <f>I98-E98</f>
        <v>0</v>
      </c>
      <c r="L98" s="2"/>
      <c r="M98" s="2"/>
      <c r="N98" s="2"/>
      <c r="O98" s="2"/>
      <c r="P98" s="2"/>
      <c r="Q98" s="2"/>
      <c r="R98" s="2"/>
      <c r="S98" s="2"/>
    </row>
    <row r="99" spans="1:19" ht="21.75" thickBot="1" x14ac:dyDescent="0.3">
      <c r="A99" s="6">
        <v>4037</v>
      </c>
      <c r="B99" s="17" t="s">
        <v>53</v>
      </c>
      <c r="C99" s="200">
        <v>900</v>
      </c>
      <c r="D99" s="185">
        <v>500</v>
      </c>
      <c r="E99" s="200">
        <v>750</v>
      </c>
      <c r="F99" s="172">
        <v>240</v>
      </c>
      <c r="G99" s="171">
        <v>750</v>
      </c>
      <c r="H99" s="185">
        <f t="shared" ref="H99:H100" si="33">E99-G99</f>
        <v>0</v>
      </c>
      <c r="I99" s="200">
        <v>750</v>
      </c>
      <c r="J99" s="171">
        <f>I99-G99</f>
        <v>0</v>
      </c>
      <c r="K99" s="185">
        <f t="shared" ref="K99:K100" si="34">I99-E99</f>
        <v>0</v>
      </c>
      <c r="L99" s="2"/>
      <c r="M99" s="2"/>
      <c r="N99" s="2"/>
      <c r="O99" s="2"/>
      <c r="P99" s="2"/>
      <c r="Q99" s="3"/>
      <c r="R99" s="2"/>
      <c r="S99" s="2"/>
    </row>
    <row r="100" spans="1:19" ht="21.75" thickBot="1" x14ac:dyDescent="0.3">
      <c r="A100" s="8"/>
      <c r="B100" s="39" t="s">
        <v>19</v>
      </c>
      <c r="C100" s="195">
        <f>SUM(C98:C99)</f>
        <v>1100</v>
      </c>
      <c r="D100" s="178">
        <f t="shared" ref="D100:J100" si="35">SUM(D98:D99)</f>
        <v>592</v>
      </c>
      <c r="E100" s="195">
        <f t="shared" si="35"/>
        <v>1150</v>
      </c>
      <c r="F100" s="160">
        <f t="shared" si="35"/>
        <v>424</v>
      </c>
      <c r="G100" s="160">
        <f t="shared" si="35"/>
        <v>1150</v>
      </c>
      <c r="H100" s="178">
        <f t="shared" si="33"/>
        <v>0</v>
      </c>
      <c r="I100" s="195">
        <f t="shared" si="35"/>
        <v>1150</v>
      </c>
      <c r="J100" s="160">
        <f t="shared" si="35"/>
        <v>0</v>
      </c>
      <c r="K100" s="178">
        <f t="shared" si="34"/>
        <v>0</v>
      </c>
      <c r="L100" s="1"/>
      <c r="M100" s="1"/>
      <c r="N100" s="2"/>
      <c r="O100" s="2"/>
      <c r="P100" s="2"/>
      <c r="Q100" s="3"/>
      <c r="R100" s="1"/>
      <c r="S100" s="1"/>
    </row>
    <row r="101" spans="1:19" ht="21.75" thickBot="1" x14ac:dyDescent="0.3">
      <c r="A101" s="8">
        <v>202</v>
      </c>
      <c r="B101" s="8" t="s">
        <v>65</v>
      </c>
      <c r="C101" s="196"/>
      <c r="D101" s="179"/>
      <c r="E101" s="196"/>
      <c r="F101" s="5"/>
      <c r="G101" s="5"/>
      <c r="H101" s="179"/>
      <c r="I101" s="196"/>
      <c r="J101" s="5"/>
      <c r="K101" s="179"/>
      <c r="L101" s="2"/>
      <c r="M101" s="2"/>
      <c r="N101" s="2"/>
      <c r="O101" s="2"/>
      <c r="P101" s="2"/>
      <c r="Q101" s="2"/>
      <c r="R101" s="2"/>
      <c r="S101" s="2"/>
    </row>
    <row r="102" spans="1:19" ht="21.75" thickTop="1" x14ac:dyDescent="0.25">
      <c r="A102" s="6">
        <v>4030</v>
      </c>
      <c r="B102" s="6" t="s">
        <v>43</v>
      </c>
      <c r="C102" s="205">
        <v>350</v>
      </c>
      <c r="D102" s="206">
        <v>268</v>
      </c>
      <c r="E102" s="205">
        <v>500</v>
      </c>
      <c r="F102" s="209">
        <v>537</v>
      </c>
      <c r="G102" s="210">
        <v>750</v>
      </c>
      <c r="H102" s="206">
        <f>E102-G102</f>
        <v>-250</v>
      </c>
      <c r="I102" s="173">
        <v>500</v>
      </c>
      <c r="J102" s="169">
        <f>I102-G102</f>
        <v>-250</v>
      </c>
      <c r="K102" s="184">
        <f>I102-E102</f>
        <v>0</v>
      </c>
      <c r="L102" s="2"/>
      <c r="M102" s="2"/>
      <c r="N102" s="2"/>
      <c r="O102" s="2"/>
      <c r="P102" s="2"/>
      <c r="Q102" s="3"/>
      <c r="R102" s="2"/>
      <c r="S102" s="2"/>
    </row>
    <row r="103" spans="1:19" ht="21.75" thickBot="1" x14ac:dyDescent="0.3">
      <c r="A103" s="6">
        <v>4037</v>
      </c>
      <c r="B103" s="17" t="s">
        <v>53</v>
      </c>
      <c r="C103" s="207">
        <v>750</v>
      </c>
      <c r="D103" s="208">
        <v>571</v>
      </c>
      <c r="E103" s="207">
        <v>750</v>
      </c>
      <c r="F103" s="211">
        <v>305</v>
      </c>
      <c r="G103" s="212">
        <v>750</v>
      </c>
      <c r="H103" s="208">
        <f t="shared" ref="H103:H104" si="36">E103-G103</f>
        <v>0</v>
      </c>
      <c r="I103" s="174">
        <v>750</v>
      </c>
      <c r="J103" s="171">
        <f t="shared" ref="J103:J104" si="37">I103-G103</f>
        <v>0</v>
      </c>
      <c r="K103" s="185">
        <f t="shared" ref="K103:K104" si="38">I103-E103</f>
        <v>0</v>
      </c>
      <c r="L103" s="2"/>
      <c r="M103" s="2"/>
      <c r="N103" s="2"/>
      <c r="O103" s="2"/>
      <c r="P103" s="2"/>
      <c r="Q103" s="3"/>
      <c r="R103" s="2"/>
      <c r="S103" s="2"/>
    </row>
    <row r="104" spans="1:19" ht="22.5" thickTop="1" thickBot="1" x14ac:dyDescent="0.3">
      <c r="A104" s="8"/>
      <c r="B104" s="39" t="s">
        <v>19</v>
      </c>
      <c r="C104" s="197">
        <f>SUM(C102:C103)</f>
        <v>1100</v>
      </c>
      <c r="D104" s="182">
        <f t="shared" ref="D104:I104" si="39">SUM(D102:D103)</f>
        <v>839</v>
      </c>
      <c r="E104" s="197">
        <f t="shared" si="39"/>
        <v>1250</v>
      </c>
      <c r="F104" s="161">
        <f t="shared" si="39"/>
        <v>842</v>
      </c>
      <c r="G104" s="161">
        <f t="shared" si="39"/>
        <v>1500</v>
      </c>
      <c r="H104" s="182">
        <f t="shared" si="36"/>
        <v>-250</v>
      </c>
      <c r="I104" s="195">
        <f t="shared" si="39"/>
        <v>1250</v>
      </c>
      <c r="J104" s="160">
        <f t="shared" si="37"/>
        <v>-250</v>
      </c>
      <c r="K104" s="178">
        <f t="shared" si="38"/>
        <v>0</v>
      </c>
      <c r="L104" s="1"/>
      <c r="M104" s="1"/>
      <c r="N104" s="2"/>
      <c r="O104" s="2"/>
      <c r="P104" s="2"/>
      <c r="Q104" s="3"/>
      <c r="R104" s="1"/>
      <c r="S104" s="1"/>
    </row>
    <row r="105" spans="1:19" ht="21.75" thickBot="1" x14ac:dyDescent="0.3">
      <c r="A105" s="8">
        <v>203</v>
      </c>
      <c r="B105" s="8" t="s">
        <v>66</v>
      </c>
      <c r="C105" s="196"/>
      <c r="D105" s="179"/>
      <c r="E105" s="196"/>
      <c r="F105" s="5"/>
      <c r="G105" s="5"/>
      <c r="H105" s="179"/>
      <c r="I105" s="196"/>
      <c r="J105" s="5"/>
      <c r="K105" s="179"/>
      <c r="L105" s="2"/>
      <c r="M105" s="2"/>
      <c r="N105" s="2"/>
      <c r="O105" s="2"/>
      <c r="P105" s="2"/>
      <c r="Q105" s="2"/>
      <c r="R105" s="2"/>
      <c r="S105" s="2"/>
    </row>
    <row r="106" spans="1:19" ht="21.75" thickTop="1" x14ac:dyDescent="0.25">
      <c r="A106" s="6">
        <v>4030</v>
      </c>
      <c r="B106" s="6" t="s">
        <v>43</v>
      </c>
      <c r="C106" s="205">
        <v>200</v>
      </c>
      <c r="D106" s="206">
        <v>327</v>
      </c>
      <c r="E106" s="205">
        <v>400</v>
      </c>
      <c r="F106" s="209">
        <v>50</v>
      </c>
      <c r="G106" s="210">
        <v>400</v>
      </c>
      <c r="H106" s="206">
        <f>E106-G106</f>
        <v>0</v>
      </c>
      <c r="I106" s="205">
        <v>400</v>
      </c>
      <c r="J106" s="210">
        <f>I106-G106</f>
        <v>0</v>
      </c>
      <c r="K106" s="206">
        <f>I106-E106</f>
        <v>0</v>
      </c>
      <c r="L106" s="2"/>
      <c r="M106" s="2"/>
      <c r="N106" s="2"/>
      <c r="O106" s="2"/>
      <c r="P106" s="2"/>
      <c r="Q106" s="2"/>
      <c r="R106" s="2"/>
      <c r="S106" s="2"/>
    </row>
    <row r="107" spans="1:19" ht="21.75" thickBot="1" x14ac:dyDescent="0.3">
      <c r="A107" s="6">
        <v>4037</v>
      </c>
      <c r="B107" s="17" t="s">
        <v>53</v>
      </c>
      <c r="C107" s="207">
        <v>750</v>
      </c>
      <c r="D107" s="208">
        <v>367</v>
      </c>
      <c r="E107" s="207">
        <v>750</v>
      </c>
      <c r="F107" s="211">
        <v>400</v>
      </c>
      <c r="G107" s="212">
        <v>750</v>
      </c>
      <c r="H107" s="208">
        <f t="shared" ref="H107:H108" si="40">E107-G107</f>
        <v>0</v>
      </c>
      <c r="I107" s="207">
        <v>750</v>
      </c>
      <c r="J107" s="212">
        <f t="shared" ref="J107:J108" si="41">I107-G107</f>
        <v>0</v>
      </c>
      <c r="K107" s="208">
        <f t="shared" ref="K107:K108" si="42">I107-E107</f>
        <v>0</v>
      </c>
      <c r="L107" s="2"/>
      <c r="M107" s="2"/>
      <c r="N107" s="2"/>
      <c r="O107" s="2"/>
      <c r="P107" s="2"/>
      <c r="Q107" s="3"/>
      <c r="R107" s="2"/>
      <c r="S107" s="2"/>
    </row>
    <row r="108" spans="1:19" ht="22.5" thickTop="1" thickBot="1" x14ac:dyDescent="0.3">
      <c r="A108" s="8"/>
      <c r="B108" s="39" t="s">
        <v>19</v>
      </c>
      <c r="C108" s="197">
        <f>SUM(C106:C107)</f>
        <v>950</v>
      </c>
      <c r="D108" s="182">
        <f t="shared" ref="D108:I108" si="43">SUM(D106:D107)</f>
        <v>694</v>
      </c>
      <c r="E108" s="197">
        <f t="shared" si="43"/>
        <v>1150</v>
      </c>
      <c r="F108" s="161">
        <f t="shared" si="43"/>
        <v>450</v>
      </c>
      <c r="G108" s="161">
        <f t="shared" si="43"/>
        <v>1150</v>
      </c>
      <c r="H108" s="182">
        <f t="shared" si="40"/>
        <v>0</v>
      </c>
      <c r="I108" s="197">
        <f t="shared" si="43"/>
        <v>1150</v>
      </c>
      <c r="J108" s="161">
        <f t="shared" si="41"/>
        <v>0</v>
      </c>
      <c r="K108" s="182">
        <f t="shared" si="42"/>
        <v>0</v>
      </c>
      <c r="L108" s="1"/>
      <c r="M108" s="1"/>
      <c r="N108" s="2"/>
      <c r="O108" s="2"/>
      <c r="P108" s="2"/>
      <c r="Q108" s="3"/>
      <c r="R108" s="1"/>
      <c r="S108" s="1"/>
    </row>
    <row r="109" spans="1:19" ht="21.75" thickBot="1" x14ac:dyDescent="0.3">
      <c r="A109" s="8">
        <v>204</v>
      </c>
      <c r="B109" s="8" t="s">
        <v>52</v>
      </c>
      <c r="C109" s="196"/>
      <c r="D109" s="179"/>
      <c r="E109" s="196"/>
      <c r="F109" s="5"/>
      <c r="G109" s="5"/>
      <c r="H109" s="179"/>
      <c r="I109" s="196"/>
      <c r="J109" s="9"/>
      <c r="K109" s="113"/>
      <c r="L109" s="2"/>
      <c r="M109" s="2"/>
      <c r="N109" s="2"/>
      <c r="O109" s="2"/>
      <c r="P109" s="2"/>
      <c r="Q109" s="3"/>
      <c r="R109" s="2"/>
      <c r="S109" s="2"/>
    </row>
    <row r="110" spans="1:19" ht="21.75" thickTop="1" x14ac:dyDescent="0.25">
      <c r="A110" s="6">
        <v>4037</v>
      </c>
      <c r="B110" s="17" t="s">
        <v>94</v>
      </c>
      <c r="C110" s="205">
        <v>11500</v>
      </c>
      <c r="D110" s="206">
        <v>12178</v>
      </c>
      <c r="E110" s="230">
        <v>10000</v>
      </c>
      <c r="F110" s="210">
        <v>5638</v>
      </c>
      <c r="G110" s="210">
        <v>10000</v>
      </c>
      <c r="H110" s="206">
        <f>E110-G110</f>
        <v>0</v>
      </c>
      <c r="I110" s="230">
        <v>10750</v>
      </c>
      <c r="J110" s="210">
        <f>I110-G110</f>
        <v>750</v>
      </c>
      <c r="K110" s="206">
        <f>I110-E110</f>
        <v>750</v>
      </c>
      <c r="L110" s="2"/>
      <c r="M110" s="2"/>
      <c r="N110" s="2"/>
      <c r="O110" s="2"/>
      <c r="P110" s="2"/>
      <c r="Q110" s="2"/>
      <c r="R110" s="2"/>
      <c r="S110" s="2"/>
    </row>
    <row r="111" spans="1:19" ht="21.75" thickBot="1" x14ac:dyDescent="0.3">
      <c r="A111" s="6">
        <v>4128</v>
      </c>
      <c r="B111" s="17" t="s">
        <v>109</v>
      </c>
      <c r="C111" s="207">
        <v>3000</v>
      </c>
      <c r="D111" s="208">
        <v>1978</v>
      </c>
      <c r="E111" s="231">
        <v>0</v>
      </c>
      <c r="F111" s="212">
        <v>0</v>
      </c>
      <c r="G111" s="212">
        <v>0</v>
      </c>
      <c r="H111" s="208">
        <f t="shared" ref="H111:H112" si="44">E111-G111</f>
        <v>0</v>
      </c>
      <c r="I111" s="231">
        <v>0</v>
      </c>
      <c r="J111" s="212">
        <f t="shared" ref="J111:J112" si="45">I111-G111</f>
        <v>0</v>
      </c>
      <c r="K111" s="208">
        <f t="shared" ref="K111:K112" si="46">I111-E111</f>
        <v>0</v>
      </c>
      <c r="L111" s="2"/>
      <c r="M111" s="2"/>
      <c r="N111" s="2"/>
      <c r="O111" s="2"/>
      <c r="P111" s="2"/>
      <c r="Q111" s="2"/>
      <c r="R111" s="2"/>
      <c r="S111" s="2"/>
    </row>
    <row r="112" spans="1:19" ht="22.5" thickTop="1" thickBot="1" x14ac:dyDescent="0.3">
      <c r="A112" s="8"/>
      <c r="B112" s="39" t="s">
        <v>19</v>
      </c>
      <c r="C112" s="197">
        <f t="shared" ref="C112:G112" si="47">SUM(C110:C111)</f>
        <v>14500</v>
      </c>
      <c r="D112" s="182">
        <f t="shared" si="47"/>
        <v>14156</v>
      </c>
      <c r="E112" s="197">
        <f t="shared" si="47"/>
        <v>10000</v>
      </c>
      <c r="F112" s="161">
        <f t="shared" si="47"/>
        <v>5638</v>
      </c>
      <c r="G112" s="161">
        <f t="shared" si="47"/>
        <v>10000</v>
      </c>
      <c r="H112" s="182">
        <f t="shared" si="44"/>
        <v>0</v>
      </c>
      <c r="I112" s="197">
        <f t="shared" ref="I112" si="48">SUM(I110:I111)</f>
        <v>10750</v>
      </c>
      <c r="J112" s="161">
        <f t="shared" si="45"/>
        <v>750</v>
      </c>
      <c r="K112" s="182">
        <f t="shared" si="46"/>
        <v>750</v>
      </c>
      <c r="L112" s="1"/>
      <c r="M112" s="1"/>
      <c r="N112" s="2"/>
      <c r="O112" s="2"/>
      <c r="P112" s="2"/>
      <c r="Q112" s="3"/>
      <c r="R112" s="1"/>
      <c r="S112" s="1"/>
    </row>
    <row r="113" spans="1:19" ht="21.75" thickBot="1" x14ac:dyDescent="0.3">
      <c r="A113" s="1"/>
      <c r="B113" s="1"/>
      <c r="C113" s="196"/>
      <c r="D113" s="179"/>
      <c r="E113" s="196"/>
      <c r="F113" s="5"/>
      <c r="G113" s="5"/>
      <c r="H113" s="179"/>
      <c r="I113" s="196"/>
      <c r="J113" s="5"/>
      <c r="K113" s="179"/>
      <c r="L113" s="2"/>
      <c r="M113" s="2"/>
      <c r="N113" s="2"/>
      <c r="O113" s="2"/>
      <c r="P113" s="2"/>
      <c r="Q113" s="2"/>
      <c r="R113" s="2"/>
      <c r="S113" s="2"/>
    </row>
    <row r="114" spans="1:19" ht="21.75" thickBot="1" x14ac:dyDescent="0.3">
      <c r="A114" s="8"/>
      <c r="B114" s="39" t="s">
        <v>67</v>
      </c>
      <c r="C114" s="195">
        <f t="shared" ref="C114:K114" si="49">SUM(C29+C49+C77+C60+C70+C112+C85+C96+C100+C104+C108)</f>
        <v>281600</v>
      </c>
      <c r="D114" s="178">
        <f t="shared" si="49"/>
        <v>274232.21999999997</v>
      </c>
      <c r="E114" s="195">
        <f t="shared" si="49"/>
        <v>309876.5</v>
      </c>
      <c r="F114" s="160">
        <f t="shared" si="49"/>
        <v>121344</v>
      </c>
      <c r="G114" s="160">
        <f t="shared" si="49"/>
        <v>308999</v>
      </c>
      <c r="H114" s="178">
        <f t="shared" si="49"/>
        <v>877.5</v>
      </c>
      <c r="I114" s="195">
        <f t="shared" si="49"/>
        <v>333131.745</v>
      </c>
      <c r="J114" s="160">
        <f t="shared" si="49"/>
        <v>24132.744999999999</v>
      </c>
      <c r="K114" s="178">
        <f t="shared" si="49"/>
        <v>23255.244999999999</v>
      </c>
      <c r="L114" s="1"/>
      <c r="M114" s="1"/>
      <c r="N114" s="2"/>
      <c r="O114" s="2"/>
      <c r="P114" s="2"/>
      <c r="Q114" s="3"/>
      <c r="R114" s="1"/>
      <c r="S114" s="1"/>
    </row>
    <row r="115" spans="1:19" ht="21" x14ac:dyDescent="0.25">
      <c r="A115" s="1" t="s">
        <v>68</v>
      </c>
      <c r="B115" s="1"/>
      <c r="C115" s="196"/>
      <c r="D115" s="179"/>
      <c r="E115" s="196"/>
      <c r="F115" s="5"/>
      <c r="G115" s="5"/>
      <c r="H115" s="179"/>
      <c r="I115" s="196"/>
      <c r="J115" s="5"/>
      <c r="K115" s="179"/>
      <c r="L115" s="2"/>
      <c r="M115" s="2"/>
      <c r="N115" s="2"/>
      <c r="O115" s="2"/>
      <c r="P115" s="2"/>
      <c r="Q115" s="3"/>
      <c r="R115" s="2"/>
      <c r="S115" s="2"/>
    </row>
    <row r="116" spans="1:19" ht="21.75" thickBot="1" x14ac:dyDescent="0.3">
      <c r="A116" s="8">
        <v>109</v>
      </c>
      <c r="B116" s="8" t="s">
        <v>69</v>
      </c>
      <c r="C116" s="196"/>
      <c r="D116" s="179"/>
      <c r="E116" s="196"/>
      <c r="F116" s="5"/>
      <c r="G116" s="5"/>
      <c r="H116" s="179"/>
      <c r="I116" s="196"/>
      <c r="J116" s="5"/>
      <c r="K116" s="179"/>
      <c r="L116" s="2"/>
      <c r="M116" s="2"/>
      <c r="N116" s="2"/>
      <c r="O116" s="2"/>
      <c r="P116" s="2"/>
      <c r="Q116" s="2"/>
      <c r="R116" s="2"/>
      <c r="S116" s="2"/>
    </row>
    <row r="117" spans="1:19" ht="21.75" thickTop="1" x14ac:dyDescent="0.25">
      <c r="A117" s="6">
        <v>4060</v>
      </c>
      <c r="B117" s="17" t="s">
        <v>86</v>
      </c>
      <c r="C117" s="232">
        <v>11520</v>
      </c>
      <c r="D117" s="233">
        <v>11520</v>
      </c>
      <c r="E117" s="232">
        <v>12500</v>
      </c>
      <c r="F117" s="209">
        <v>0</v>
      </c>
      <c r="G117" s="209">
        <v>12500</v>
      </c>
      <c r="H117" s="233">
        <f>E117-G117</f>
        <v>0</v>
      </c>
      <c r="I117" s="232">
        <v>12500</v>
      </c>
      <c r="J117" s="209">
        <f>I117-G117</f>
        <v>0</v>
      </c>
      <c r="K117" s="233">
        <f t="shared" ref="K117:K124" si="50">I117-E117</f>
        <v>0</v>
      </c>
      <c r="L117" s="1"/>
      <c r="M117" s="1"/>
      <c r="N117" s="2"/>
      <c r="O117" s="2"/>
      <c r="P117" s="2"/>
      <c r="Q117" s="3"/>
      <c r="R117" s="1"/>
      <c r="S117" s="1"/>
    </row>
    <row r="118" spans="1:19" ht="21" x14ac:dyDescent="0.25">
      <c r="A118" s="6">
        <v>4060</v>
      </c>
      <c r="B118" s="17" t="s">
        <v>87</v>
      </c>
      <c r="C118" s="194">
        <v>5000</v>
      </c>
      <c r="D118" s="177">
        <v>5000</v>
      </c>
      <c r="E118" s="194">
        <v>5000</v>
      </c>
      <c r="F118" s="47">
        <v>5000</v>
      </c>
      <c r="G118" s="159">
        <v>5000</v>
      </c>
      <c r="H118" s="180">
        <f t="shared" ref="H118:H124" si="51">E118-G118</f>
        <v>0</v>
      </c>
      <c r="I118" s="194">
        <v>5000</v>
      </c>
      <c r="J118" s="159">
        <f>I118-G118</f>
        <v>0</v>
      </c>
      <c r="K118" s="177">
        <f t="shared" si="50"/>
        <v>0</v>
      </c>
      <c r="L118" s="1"/>
      <c r="M118" s="1"/>
      <c r="N118" s="2"/>
      <c r="O118" s="2"/>
      <c r="P118" s="2"/>
      <c r="Q118" s="2"/>
      <c r="R118" s="1"/>
      <c r="S118" s="1"/>
    </row>
    <row r="119" spans="1:19" ht="21" x14ac:dyDescent="0.25">
      <c r="A119" s="6">
        <v>4063</v>
      </c>
      <c r="B119" s="6" t="s">
        <v>125</v>
      </c>
      <c r="C119" s="194">
        <v>5000</v>
      </c>
      <c r="D119" s="177">
        <v>5000</v>
      </c>
      <c r="E119" s="194">
        <v>5000</v>
      </c>
      <c r="F119" s="47">
        <v>0</v>
      </c>
      <c r="G119" s="159">
        <v>5000</v>
      </c>
      <c r="H119" s="180">
        <f t="shared" si="51"/>
        <v>0</v>
      </c>
      <c r="I119" s="194">
        <v>5000</v>
      </c>
      <c r="J119" s="159">
        <f>I119-G119</f>
        <v>0</v>
      </c>
      <c r="K119" s="177">
        <f t="shared" si="50"/>
        <v>0</v>
      </c>
      <c r="L119" s="2"/>
      <c r="M119" s="2"/>
      <c r="N119" s="2"/>
      <c r="O119" s="2"/>
      <c r="P119" s="2"/>
      <c r="Q119" s="3"/>
      <c r="R119" s="2"/>
      <c r="S119" s="2"/>
    </row>
    <row r="120" spans="1:19" ht="21" x14ac:dyDescent="0.25">
      <c r="A120" s="6" t="s">
        <v>282</v>
      </c>
      <c r="B120" s="6" t="s">
        <v>202</v>
      </c>
      <c r="C120" s="194">
        <v>0</v>
      </c>
      <c r="D120" s="177">
        <v>0</v>
      </c>
      <c r="E120" s="194">
        <v>10000</v>
      </c>
      <c r="F120" s="47">
        <v>10000</v>
      </c>
      <c r="G120" s="159">
        <v>10000</v>
      </c>
      <c r="H120" s="180">
        <f t="shared" si="51"/>
        <v>0</v>
      </c>
      <c r="I120" s="194">
        <v>0</v>
      </c>
      <c r="J120" s="159"/>
      <c r="K120" s="177">
        <f t="shared" si="50"/>
        <v>-10000</v>
      </c>
      <c r="L120" s="2"/>
      <c r="M120" s="2"/>
      <c r="N120" s="2"/>
      <c r="O120" s="2"/>
      <c r="P120" s="2"/>
      <c r="Q120" s="3"/>
      <c r="R120" s="2"/>
      <c r="S120" s="2"/>
    </row>
    <row r="121" spans="1:19" ht="21" x14ac:dyDescent="0.25">
      <c r="A121" s="6" t="s">
        <v>283</v>
      </c>
      <c r="B121" s="6" t="s">
        <v>203</v>
      </c>
      <c r="C121" s="194">
        <v>0</v>
      </c>
      <c r="D121" s="177">
        <v>0</v>
      </c>
      <c r="E121" s="194">
        <v>10000</v>
      </c>
      <c r="F121" s="47">
        <v>10000</v>
      </c>
      <c r="G121" s="159">
        <v>10000</v>
      </c>
      <c r="H121" s="180">
        <f t="shared" si="51"/>
        <v>0</v>
      </c>
      <c r="I121" s="194">
        <v>0</v>
      </c>
      <c r="J121" s="159"/>
      <c r="K121" s="177">
        <f t="shared" si="50"/>
        <v>-10000</v>
      </c>
      <c r="L121" s="2"/>
      <c r="M121" s="2"/>
      <c r="N121" s="2"/>
      <c r="O121" s="2"/>
      <c r="P121" s="2"/>
      <c r="Q121" s="2"/>
      <c r="R121" s="2"/>
      <c r="S121" s="2"/>
    </row>
    <row r="122" spans="1:19" ht="21" x14ac:dyDescent="0.25">
      <c r="A122" s="6" t="s">
        <v>284</v>
      </c>
      <c r="B122" s="6" t="s">
        <v>204</v>
      </c>
      <c r="C122" s="194">
        <v>0</v>
      </c>
      <c r="D122" s="177">
        <v>0</v>
      </c>
      <c r="E122" s="194">
        <v>10000</v>
      </c>
      <c r="F122" s="47">
        <v>10000</v>
      </c>
      <c r="G122" s="159">
        <v>10000</v>
      </c>
      <c r="H122" s="180">
        <f t="shared" si="51"/>
        <v>0</v>
      </c>
      <c r="I122" s="194">
        <v>0</v>
      </c>
      <c r="J122" s="159"/>
      <c r="K122" s="177">
        <f t="shared" si="50"/>
        <v>-10000</v>
      </c>
      <c r="L122" s="2"/>
      <c r="M122" s="2"/>
      <c r="N122" s="2"/>
      <c r="O122" s="2"/>
      <c r="P122" s="2"/>
      <c r="Q122" s="3"/>
      <c r="R122" s="2"/>
      <c r="S122" s="2"/>
    </row>
    <row r="123" spans="1:19" ht="21" x14ac:dyDescent="0.25">
      <c r="A123" s="6">
        <v>4061</v>
      </c>
      <c r="B123" s="17" t="s">
        <v>70</v>
      </c>
      <c r="C123" s="194">
        <v>10000</v>
      </c>
      <c r="D123" s="177">
        <v>7982</v>
      </c>
      <c r="E123" s="194">
        <v>10000</v>
      </c>
      <c r="F123" s="47">
        <v>500</v>
      </c>
      <c r="G123" s="159">
        <v>6000</v>
      </c>
      <c r="H123" s="180">
        <f t="shared" si="51"/>
        <v>4000</v>
      </c>
      <c r="I123" s="194">
        <v>10000</v>
      </c>
      <c r="J123" s="159">
        <f>I123-G123</f>
        <v>4000</v>
      </c>
      <c r="K123" s="177">
        <f t="shared" si="50"/>
        <v>0</v>
      </c>
      <c r="L123" s="2"/>
      <c r="M123" s="2"/>
      <c r="N123" s="2"/>
      <c r="O123" s="2"/>
      <c r="P123" s="2"/>
      <c r="Q123" s="3"/>
      <c r="R123" s="2"/>
      <c r="S123" s="2"/>
    </row>
    <row r="124" spans="1:19" ht="21.75" thickBot="1" x14ac:dyDescent="0.3">
      <c r="A124" s="6">
        <v>4064</v>
      </c>
      <c r="B124" s="17" t="s">
        <v>136</v>
      </c>
      <c r="C124" s="207">
        <v>10000</v>
      </c>
      <c r="D124" s="208">
        <v>0</v>
      </c>
      <c r="E124" s="207">
        <v>10000</v>
      </c>
      <c r="F124" s="211">
        <v>0</v>
      </c>
      <c r="G124" s="212">
        <v>4500</v>
      </c>
      <c r="H124" s="234">
        <f t="shared" si="51"/>
        <v>5500</v>
      </c>
      <c r="I124" s="207">
        <v>10000</v>
      </c>
      <c r="J124" s="212">
        <f>I124-G124</f>
        <v>5500</v>
      </c>
      <c r="K124" s="208">
        <f t="shared" si="50"/>
        <v>0</v>
      </c>
      <c r="L124" s="2"/>
      <c r="M124" s="2"/>
      <c r="N124" s="2"/>
      <c r="O124" s="2"/>
      <c r="P124" s="2"/>
      <c r="Q124" s="3"/>
      <c r="R124" s="2"/>
      <c r="S124" s="2"/>
    </row>
    <row r="125" spans="1:19" ht="22.5" thickTop="1" thickBot="1" x14ac:dyDescent="0.3">
      <c r="A125" s="8"/>
      <c r="B125" s="39" t="s">
        <v>19</v>
      </c>
      <c r="C125" s="197">
        <f>SUM(C117:C124)</f>
        <v>41520</v>
      </c>
      <c r="D125" s="182">
        <f t="shared" ref="D125:K125" si="52">SUM(D117:D124)</f>
        <v>29502</v>
      </c>
      <c r="E125" s="197">
        <f t="shared" si="52"/>
        <v>72500</v>
      </c>
      <c r="F125" s="161">
        <f t="shared" si="52"/>
        <v>35500</v>
      </c>
      <c r="G125" s="161">
        <f t="shared" si="52"/>
        <v>63000</v>
      </c>
      <c r="H125" s="182">
        <f t="shared" si="52"/>
        <v>9500</v>
      </c>
      <c r="I125" s="197">
        <f t="shared" si="52"/>
        <v>42500</v>
      </c>
      <c r="J125" s="161">
        <f t="shared" si="52"/>
        <v>9500</v>
      </c>
      <c r="K125" s="182">
        <f t="shared" si="52"/>
        <v>-30000</v>
      </c>
      <c r="L125" s="1"/>
      <c r="M125" s="1"/>
      <c r="N125" s="2"/>
      <c r="O125" s="2"/>
      <c r="P125" s="2"/>
      <c r="Q125" s="3"/>
      <c r="R125" s="1"/>
      <c r="S125" s="1"/>
    </row>
    <row r="126" spans="1:19" ht="21" x14ac:dyDescent="0.25">
      <c r="A126" s="8">
        <v>113</v>
      </c>
      <c r="B126" s="8" t="s">
        <v>71</v>
      </c>
      <c r="C126" s="196"/>
      <c r="D126" s="179"/>
      <c r="E126" s="196"/>
      <c r="F126" s="5"/>
      <c r="G126" s="5"/>
      <c r="H126" s="179"/>
      <c r="I126" s="196"/>
      <c r="J126" s="5"/>
      <c r="K126" s="179"/>
      <c r="L126" s="2"/>
      <c r="M126" s="2"/>
      <c r="N126" s="2"/>
      <c r="O126" s="2"/>
      <c r="P126" s="2"/>
      <c r="Q126" s="2"/>
      <c r="R126" s="2"/>
      <c r="S126" s="2"/>
    </row>
    <row r="127" spans="1:19" ht="21" x14ac:dyDescent="0.25">
      <c r="A127" s="8" t="s">
        <v>357</v>
      </c>
      <c r="B127" s="6" t="s">
        <v>346</v>
      </c>
      <c r="C127" s="194">
        <v>0</v>
      </c>
      <c r="D127" s="177">
        <v>0</v>
      </c>
      <c r="E127" s="194">
        <v>0</v>
      </c>
      <c r="F127" s="47">
        <v>0</v>
      </c>
      <c r="G127" s="159">
        <v>0</v>
      </c>
      <c r="H127" s="177">
        <f>E127-G127</f>
        <v>0</v>
      </c>
      <c r="I127" s="194">
        <v>500</v>
      </c>
      <c r="J127" s="159">
        <f>I127-G127</f>
        <v>500</v>
      </c>
      <c r="K127" s="177">
        <f>I127-E127</f>
        <v>500</v>
      </c>
      <c r="L127" s="2"/>
      <c r="M127" s="2"/>
      <c r="N127" s="2"/>
      <c r="O127" s="2"/>
      <c r="P127" s="2"/>
      <c r="Q127" s="2"/>
      <c r="R127" s="2"/>
      <c r="S127" s="2"/>
    </row>
    <row r="128" spans="1:19" ht="21" x14ac:dyDescent="0.25">
      <c r="A128" s="8"/>
      <c r="B128" s="6" t="s">
        <v>401</v>
      </c>
      <c r="C128" s="194"/>
      <c r="D128" s="177"/>
      <c r="E128" s="194"/>
      <c r="F128" s="47"/>
      <c r="G128" s="159"/>
      <c r="H128" s="177"/>
      <c r="I128" s="194">
        <v>2000</v>
      </c>
      <c r="J128" s="159">
        <f>I128-G128</f>
        <v>2000</v>
      </c>
      <c r="K128" s="177">
        <f>I128-E128</f>
        <v>2000</v>
      </c>
      <c r="L128" s="2"/>
      <c r="M128" s="2"/>
      <c r="N128" s="2"/>
      <c r="O128" s="2"/>
      <c r="P128" s="2"/>
      <c r="Q128" s="2"/>
      <c r="R128" s="2"/>
      <c r="S128" s="2"/>
    </row>
    <row r="129" spans="1:19" ht="21.75" thickBot="1" x14ac:dyDescent="0.3">
      <c r="A129" s="6"/>
      <c r="B129" s="6" t="s">
        <v>75</v>
      </c>
      <c r="C129" s="194">
        <v>5000</v>
      </c>
      <c r="D129" s="177">
        <v>12190</v>
      </c>
      <c r="E129" s="194">
        <v>6000</v>
      </c>
      <c r="F129" s="47">
        <v>679</v>
      </c>
      <c r="G129" s="159">
        <v>3000</v>
      </c>
      <c r="H129" s="177">
        <f>E129-G129</f>
        <v>3000</v>
      </c>
      <c r="I129" s="194">
        <v>3000</v>
      </c>
      <c r="J129" s="159">
        <f>I129-G129</f>
        <v>0</v>
      </c>
      <c r="K129" s="177">
        <f>I129-E129</f>
        <v>-3000</v>
      </c>
      <c r="L129" s="2"/>
      <c r="M129" s="2"/>
      <c r="N129" s="2"/>
      <c r="O129" s="2"/>
      <c r="P129" s="2"/>
      <c r="Q129" s="2"/>
      <c r="R129" s="2"/>
      <c r="S129" s="2"/>
    </row>
    <row r="130" spans="1:19" ht="21.75" thickTop="1" x14ac:dyDescent="0.25">
      <c r="A130" s="8" t="s">
        <v>359</v>
      </c>
      <c r="B130" s="6" t="s">
        <v>343</v>
      </c>
      <c r="C130" s="205">
        <v>0</v>
      </c>
      <c r="D130" s="206">
        <v>0</v>
      </c>
      <c r="E130" s="205">
        <v>0</v>
      </c>
      <c r="F130" s="209">
        <v>0</v>
      </c>
      <c r="G130" s="210">
        <v>0</v>
      </c>
      <c r="H130" s="206">
        <f>E130-G130</f>
        <v>0</v>
      </c>
      <c r="I130" s="205">
        <v>10000</v>
      </c>
      <c r="J130" s="210">
        <f>I130-G130</f>
        <v>10000</v>
      </c>
      <c r="K130" s="206">
        <f>I130-E130</f>
        <v>10000</v>
      </c>
      <c r="L130" s="2"/>
      <c r="M130" s="2"/>
      <c r="N130" s="2"/>
      <c r="O130" s="2"/>
      <c r="P130" s="2"/>
      <c r="Q130" s="2"/>
      <c r="R130" s="2"/>
      <c r="S130" s="2"/>
    </row>
    <row r="131" spans="1:19" ht="21" x14ac:dyDescent="0.25">
      <c r="A131" s="6"/>
      <c r="B131" s="6" t="s">
        <v>351</v>
      </c>
      <c r="C131" s="194">
        <v>0</v>
      </c>
      <c r="D131" s="177">
        <v>0</v>
      </c>
      <c r="E131" s="194">
        <v>0</v>
      </c>
      <c r="F131" s="47">
        <v>0</v>
      </c>
      <c r="G131" s="159">
        <v>0</v>
      </c>
      <c r="H131" s="177">
        <f t="shared" ref="H131:H147" si="53">E131-G131</f>
        <v>0</v>
      </c>
      <c r="I131" s="194">
        <v>5500</v>
      </c>
      <c r="J131" s="159">
        <f>I131-G131</f>
        <v>5500</v>
      </c>
      <c r="K131" s="177">
        <f>I131-E131</f>
        <v>5500</v>
      </c>
      <c r="L131" s="2" t="s">
        <v>360</v>
      </c>
      <c r="M131" s="2"/>
      <c r="N131" s="2"/>
      <c r="O131" s="2"/>
      <c r="P131" s="2"/>
      <c r="Q131" s="2"/>
      <c r="R131" s="2"/>
      <c r="S131" s="2"/>
    </row>
    <row r="132" spans="1:19" ht="21" x14ac:dyDescent="0.25">
      <c r="A132" s="6"/>
      <c r="B132" s="6" t="s">
        <v>349</v>
      </c>
      <c r="C132" s="194">
        <v>0</v>
      </c>
      <c r="D132" s="177">
        <v>0</v>
      </c>
      <c r="E132" s="194">
        <v>0</v>
      </c>
      <c r="F132" s="47">
        <v>0</v>
      </c>
      <c r="G132" s="159">
        <v>0</v>
      </c>
      <c r="H132" s="177">
        <f t="shared" si="53"/>
        <v>0</v>
      </c>
      <c r="I132" s="194">
        <v>5000</v>
      </c>
      <c r="J132" s="159">
        <f t="shared" ref="J132:J147" si="54">I132-G132</f>
        <v>5000</v>
      </c>
      <c r="K132" s="177">
        <f t="shared" ref="K132:K147" si="55">I132-E132</f>
        <v>5000</v>
      </c>
      <c r="L132" s="2"/>
      <c r="M132" s="2"/>
      <c r="N132" s="2"/>
      <c r="O132" s="2"/>
      <c r="P132" s="2"/>
      <c r="Q132" s="2"/>
      <c r="R132" s="2"/>
      <c r="S132" s="2"/>
    </row>
    <row r="133" spans="1:19" ht="21" x14ac:dyDescent="0.25">
      <c r="A133" s="6"/>
      <c r="B133" s="6" t="s">
        <v>347</v>
      </c>
      <c r="C133" s="194">
        <v>0</v>
      </c>
      <c r="D133" s="177">
        <v>0</v>
      </c>
      <c r="E133" s="194">
        <v>0</v>
      </c>
      <c r="F133" s="47">
        <v>0</v>
      </c>
      <c r="G133" s="159">
        <v>0</v>
      </c>
      <c r="H133" s="177">
        <f t="shared" si="53"/>
        <v>0</v>
      </c>
      <c r="I133" s="194">
        <v>7000</v>
      </c>
      <c r="J133" s="159">
        <f t="shared" si="54"/>
        <v>7000</v>
      </c>
      <c r="K133" s="177">
        <f t="shared" si="55"/>
        <v>7000</v>
      </c>
      <c r="L133" s="2" t="s">
        <v>373</v>
      </c>
      <c r="M133" s="2"/>
      <c r="N133" s="2"/>
      <c r="O133" s="2"/>
      <c r="P133" s="2"/>
      <c r="Q133" s="2"/>
      <c r="R133" s="2"/>
      <c r="S133" s="2"/>
    </row>
    <row r="134" spans="1:19" ht="21" x14ac:dyDescent="0.25">
      <c r="A134" s="6"/>
      <c r="B134" s="6" t="s">
        <v>350</v>
      </c>
      <c r="C134" s="194">
        <v>0</v>
      </c>
      <c r="D134" s="177">
        <v>0</v>
      </c>
      <c r="E134" s="194">
        <v>0</v>
      </c>
      <c r="F134" s="47">
        <v>0</v>
      </c>
      <c r="G134" s="159">
        <v>0</v>
      </c>
      <c r="H134" s="177">
        <f t="shared" si="53"/>
        <v>0</v>
      </c>
      <c r="I134" s="194">
        <v>2000</v>
      </c>
      <c r="J134" s="159">
        <f t="shared" si="54"/>
        <v>2000</v>
      </c>
      <c r="K134" s="177">
        <f t="shared" si="55"/>
        <v>2000</v>
      </c>
      <c r="L134" s="2"/>
      <c r="M134" s="2"/>
      <c r="N134" s="2"/>
      <c r="O134" s="2"/>
      <c r="P134" s="2"/>
      <c r="Q134" s="2"/>
      <c r="R134" s="2"/>
      <c r="S134" s="2"/>
    </row>
    <row r="135" spans="1:19" ht="21" x14ac:dyDescent="0.25">
      <c r="A135" s="6"/>
      <c r="B135" s="6" t="s">
        <v>361</v>
      </c>
      <c r="C135" s="194">
        <v>0</v>
      </c>
      <c r="D135" s="177">
        <v>0</v>
      </c>
      <c r="E135" s="194">
        <v>0</v>
      </c>
      <c r="F135" s="47">
        <v>0</v>
      </c>
      <c r="G135" s="159">
        <v>0</v>
      </c>
      <c r="H135" s="177">
        <f t="shared" si="53"/>
        <v>0</v>
      </c>
      <c r="I135" s="194">
        <v>7500</v>
      </c>
      <c r="J135" s="159">
        <f t="shared" si="54"/>
        <v>7500</v>
      </c>
      <c r="K135" s="177">
        <f t="shared" si="55"/>
        <v>7500</v>
      </c>
      <c r="L135" s="2"/>
      <c r="M135" s="2"/>
      <c r="N135" s="2"/>
      <c r="O135" s="2"/>
      <c r="P135" s="2"/>
      <c r="Q135" s="2"/>
      <c r="R135" s="2"/>
      <c r="S135" s="2"/>
    </row>
    <row r="136" spans="1:19" ht="21" x14ac:dyDescent="0.25">
      <c r="A136" s="6"/>
      <c r="B136" s="6" t="s">
        <v>364</v>
      </c>
      <c r="C136" s="194">
        <v>0</v>
      </c>
      <c r="D136" s="177">
        <v>0</v>
      </c>
      <c r="E136" s="194">
        <v>0</v>
      </c>
      <c r="F136" s="47">
        <v>0</v>
      </c>
      <c r="G136" s="159">
        <v>0</v>
      </c>
      <c r="H136" s="177">
        <f t="shared" si="53"/>
        <v>0</v>
      </c>
      <c r="I136" s="258">
        <v>155000</v>
      </c>
      <c r="J136" s="159">
        <f t="shared" si="54"/>
        <v>155000</v>
      </c>
      <c r="K136" s="177">
        <f t="shared" si="55"/>
        <v>155000</v>
      </c>
      <c r="L136" s="2" t="s">
        <v>406</v>
      </c>
      <c r="M136" s="2"/>
      <c r="N136" s="2"/>
      <c r="O136" s="2"/>
      <c r="P136" s="2"/>
      <c r="Q136" s="2"/>
      <c r="R136" s="2"/>
      <c r="S136" s="2"/>
    </row>
    <row r="137" spans="1:19" ht="21" x14ac:dyDescent="0.25">
      <c r="A137" s="1" t="s">
        <v>379</v>
      </c>
      <c r="B137" s="6" t="s">
        <v>380</v>
      </c>
      <c r="C137" s="194">
        <v>0</v>
      </c>
      <c r="D137" s="177">
        <v>0</v>
      </c>
      <c r="E137" s="194">
        <v>0</v>
      </c>
      <c r="F137" s="47">
        <v>0</v>
      </c>
      <c r="G137" s="159">
        <v>0</v>
      </c>
      <c r="H137" s="177">
        <f t="shared" si="53"/>
        <v>0</v>
      </c>
      <c r="I137" s="194">
        <v>7500</v>
      </c>
      <c r="J137" s="159">
        <f t="shared" si="54"/>
        <v>7500</v>
      </c>
      <c r="K137" s="177">
        <f t="shared" si="55"/>
        <v>7500</v>
      </c>
      <c r="L137" s="2"/>
      <c r="M137" s="2"/>
      <c r="N137" s="2"/>
      <c r="O137" s="2"/>
      <c r="P137" s="2"/>
      <c r="Q137" s="2"/>
      <c r="R137" s="2"/>
      <c r="S137" s="2"/>
    </row>
    <row r="138" spans="1:19" ht="21" x14ac:dyDescent="0.25">
      <c r="A138" s="249" t="s">
        <v>381</v>
      </c>
      <c r="B138" s="24" t="s">
        <v>126</v>
      </c>
      <c r="C138" s="246">
        <v>5000</v>
      </c>
      <c r="D138" s="204">
        <v>5000</v>
      </c>
      <c r="E138" s="246">
        <v>5000</v>
      </c>
      <c r="F138" s="247">
        <v>0</v>
      </c>
      <c r="G138" s="162">
        <v>5000</v>
      </c>
      <c r="H138" s="204">
        <f>E138-G138</f>
        <v>0</v>
      </c>
      <c r="I138" s="246">
        <v>0</v>
      </c>
      <c r="J138" s="162">
        <f>I138-G138</f>
        <v>-5000</v>
      </c>
      <c r="K138" s="204">
        <f>I138-E138</f>
        <v>-5000</v>
      </c>
      <c r="L138" s="2"/>
      <c r="M138" s="2"/>
      <c r="N138" s="2"/>
      <c r="O138" s="2"/>
      <c r="P138" s="2"/>
      <c r="Q138" s="2"/>
      <c r="R138" s="2"/>
      <c r="S138" s="2"/>
    </row>
    <row r="139" spans="1:19" ht="21" x14ac:dyDescent="0.25">
      <c r="A139" s="24">
        <v>4138</v>
      </c>
      <c r="B139" s="24" t="s">
        <v>253</v>
      </c>
      <c r="C139" s="246">
        <v>0</v>
      </c>
      <c r="D139" s="204">
        <v>0</v>
      </c>
      <c r="E139" s="246">
        <v>1500</v>
      </c>
      <c r="F139" s="247">
        <v>0</v>
      </c>
      <c r="G139" s="162">
        <v>1500</v>
      </c>
      <c r="H139" s="204">
        <f t="shared" si="53"/>
        <v>0</v>
      </c>
      <c r="I139" s="246">
        <v>0</v>
      </c>
      <c r="J139" s="162">
        <f t="shared" si="54"/>
        <v>-1500</v>
      </c>
      <c r="K139" s="204">
        <f t="shared" si="55"/>
        <v>-1500</v>
      </c>
      <c r="L139" s="2"/>
      <c r="M139" s="2"/>
      <c r="N139" s="2"/>
      <c r="O139" s="2"/>
      <c r="P139" s="2"/>
      <c r="Q139" s="2"/>
      <c r="R139" s="2"/>
      <c r="S139" s="2"/>
    </row>
    <row r="140" spans="1:19" ht="21" x14ac:dyDescent="0.25">
      <c r="A140" s="24">
        <v>4145</v>
      </c>
      <c r="B140" s="24" t="s">
        <v>254</v>
      </c>
      <c r="C140" s="246">
        <v>0</v>
      </c>
      <c r="D140" s="204">
        <v>0</v>
      </c>
      <c r="E140" s="246">
        <v>9000</v>
      </c>
      <c r="F140" s="247">
        <v>0</v>
      </c>
      <c r="G140" s="162">
        <v>9000</v>
      </c>
      <c r="H140" s="204">
        <f t="shared" si="53"/>
        <v>0</v>
      </c>
      <c r="I140" s="246">
        <v>0</v>
      </c>
      <c r="J140" s="162">
        <f t="shared" si="54"/>
        <v>-9000</v>
      </c>
      <c r="K140" s="204">
        <f t="shared" si="55"/>
        <v>-9000</v>
      </c>
      <c r="L140" s="2"/>
      <c r="M140" s="2"/>
      <c r="N140" s="2"/>
      <c r="O140" s="2"/>
      <c r="P140" s="2"/>
      <c r="Q140" s="2"/>
      <c r="R140" s="2"/>
      <c r="S140" s="2"/>
    </row>
    <row r="141" spans="1:19" ht="21" x14ac:dyDescent="0.25">
      <c r="A141" s="24">
        <v>4147</v>
      </c>
      <c r="B141" s="24" t="s">
        <v>255</v>
      </c>
      <c r="C141" s="246">
        <v>0</v>
      </c>
      <c r="D141" s="204">
        <v>0</v>
      </c>
      <c r="E141" s="246">
        <v>3500</v>
      </c>
      <c r="F141" s="247">
        <v>473</v>
      </c>
      <c r="G141" s="162">
        <v>3500</v>
      </c>
      <c r="H141" s="204">
        <f t="shared" si="53"/>
        <v>0</v>
      </c>
      <c r="I141" s="246">
        <v>0</v>
      </c>
      <c r="J141" s="162">
        <f t="shared" si="54"/>
        <v>-3500</v>
      </c>
      <c r="K141" s="204">
        <f t="shared" si="55"/>
        <v>-3500</v>
      </c>
      <c r="L141" s="2"/>
      <c r="M141" s="2"/>
      <c r="N141" s="2"/>
      <c r="O141" s="2"/>
      <c r="P141" s="2"/>
      <c r="Q141" s="2"/>
      <c r="R141" s="2"/>
      <c r="S141" s="2"/>
    </row>
    <row r="142" spans="1:19" ht="21" x14ac:dyDescent="0.25">
      <c r="A142" s="24">
        <v>4148</v>
      </c>
      <c r="B142" s="24" t="s">
        <v>219</v>
      </c>
      <c r="C142" s="246">
        <v>0</v>
      </c>
      <c r="D142" s="204">
        <v>0</v>
      </c>
      <c r="E142" s="246">
        <v>3000</v>
      </c>
      <c r="F142" s="248">
        <v>1777</v>
      </c>
      <c r="G142" s="162">
        <v>3000</v>
      </c>
      <c r="H142" s="204">
        <f t="shared" si="53"/>
        <v>0</v>
      </c>
      <c r="I142" s="246">
        <v>0</v>
      </c>
      <c r="J142" s="162">
        <f t="shared" si="54"/>
        <v>-3000</v>
      </c>
      <c r="K142" s="204">
        <f t="shared" si="55"/>
        <v>-3000</v>
      </c>
      <c r="L142" s="2"/>
      <c r="M142" s="2"/>
      <c r="N142" s="2"/>
      <c r="O142" s="2"/>
      <c r="P142" s="2"/>
      <c r="Q142" s="2"/>
      <c r="R142" s="2"/>
      <c r="S142" s="2"/>
    </row>
    <row r="143" spans="1:19" ht="21" x14ac:dyDescent="0.25">
      <c r="A143" s="24">
        <v>4149</v>
      </c>
      <c r="B143" s="24" t="s">
        <v>120</v>
      </c>
      <c r="C143" s="246">
        <v>15500</v>
      </c>
      <c r="D143" s="204">
        <v>1843</v>
      </c>
      <c r="E143" s="246">
        <v>0</v>
      </c>
      <c r="F143" s="247">
        <v>0</v>
      </c>
      <c r="G143" s="162">
        <v>0</v>
      </c>
      <c r="H143" s="204">
        <f t="shared" si="53"/>
        <v>0</v>
      </c>
      <c r="I143" s="246">
        <v>0</v>
      </c>
      <c r="J143" s="162">
        <f t="shared" si="54"/>
        <v>0</v>
      </c>
      <c r="K143" s="204">
        <f t="shared" si="55"/>
        <v>0</v>
      </c>
      <c r="L143" s="2"/>
      <c r="M143" s="2"/>
      <c r="N143" s="2"/>
      <c r="O143" s="2"/>
      <c r="P143" s="2"/>
      <c r="Q143" s="2"/>
      <c r="R143" s="2"/>
      <c r="S143" s="2"/>
    </row>
    <row r="144" spans="1:19" ht="21" x14ac:dyDescent="0.25">
      <c r="A144" s="24">
        <v>4150</v>
      </c>
      <c r="B144" s="24" t="s">
        <v>121</v>
      </c>
      <c r="C144" s="201">
        <v>3975</v>
      </c>
      <c r="D144" s="186">
        <v>3975</v>
      </c>
      <c r="E144" s="201">
        <v>0</v>
      </c>
      <c r="F144" s="167">
        <v>0</v>
      </c>
      <c r="G144" s="167">
        <v>0</v>
      </c>
      <c r="H144" s="186">
        <f t="shared" si="53"/>
        <v>0</v>
      </c>
      <c r="I144" s="201">
        <v>0</v>
      </c>
      <c r="J144" s="162">
        <f t="shared" si="54"/>
        <v>0</v>
      </c>
      <c r="K144" s="204">
        <f t="shared" si="55"/>
        <v>0</v>
      </c>
      <c r="L144" s="2"/>
      <c r="M144" s="2"/>
      <c r="N144" s="2"/>
      <c r="O144" s="2"/>
      <c r="P144" s="2"/>
      <c r="Q144" s="2"/>
      <c r="R144" s="2"/>
      <c r="S144" s="2"/>
    </row>
    <row r="145" spans="1:19" ht="21" x14ac:dyDescent="0.25">
      <c r="A145" s="24">
        <v>4140</v>
      </c>
      <c r="B145" s="24" t="s">
        <v>122</v>
      </c>
      <c r="C145" s="201">
        <v>3950</v>
      </c>
      <c r="D145" s="186">
        <v>0</v>
      </c>
      <c r="E145" s="201">
        <v>0</v>
      </c>
      <c r="F145" s="167">
        <v>0</v>
      </c>
      <c r="G145" s="167">
        <v>0</v>
      </c>
      <c r="H145" s="186">
        <f t="shared" si="53"/>
        <v>0</v>
      </c>
      <c r="I145" s="201">
        <v>0</v>
      </c>
      <c r="J145" s="162">
        <f t="shared" si="54"/>
        <v>0</v>
      </c>
      <c r="K145" s="204">
        <f t="shared" si="55"/>
        <v>0</v>
      </c>
      <c r="L145" s="2"/>
      <c r="M145" s="2"/>
      <c r="N145" s="2"/>
      <c r="O145" s="2"/>
      <c r="P145" s="2"/>
      <c r="Q145" s="2"/>
      <c r="R145" s="2"/>
      <c r="S145" s="2"/>
    </row>
    <row r="146" spans="1:19" ht="21.75" thickBot="1" x14ac:dyDescent="0.3">
      <c r="A146" s="24">
        <v>4141</v>
      </c>
      <c r="B146" s="24" t="s">
        <v>123</v>
      </c>
      <c r="C146" s="235">
        <v>8000</v>
      </c>
      <c r="D146" s="236"/>
      <c r="E146" s="235">
        <v>0</v>
      </c>
      <c r="F146" s="237">
        <v>0</v>
      </c>
      <c r="G146" s="237">
        <v>0</v>
      </c>
      <c r="H146" s="236">
        <f t="shared" si="53"/>
        <v>0</v>
      </c>
      <c r="I146" s="235">
        <v>0</v>
      </c>
      <c r="J146" s="238">
        <f t="shared" si="54"/>
        <v>0</v>
      </c>
      <c r="K146" s="239">
        <f t="shared" si="55"/>
        <v>0</v>
      </c>
      <c r="L146" s="2"/>
      <c r="M146" s="2"/>
      <c r="N146" s="2"/>
      <c r="O146" s="2"/>
      <c r="P146" s="2"/>
      <c r="Q146" s="2"/>
      <c r="R146" s="2"/>
      <c r="S146" s="2"/>
    </row>
    <row r="147" spans="1:19" ht="22.5" thickTop="1" thickBot="1" x14ac:dyDescent="0.3">
      <c r="A147" s="6"/>
      <c r="B147" s="39" t="s">
        <v>19</v>
      </c>
      <c r="C147" s="197">
        <f>SUM(C130:C146)</f>
        <v>36425</v>
      </c>
      <c r="D147" s="182">
        <f>SUM(D130:D146)</f>
        <v>10818</v>
      </c>
      <c r="E147" s="197">
        <f>SUM(E130:E146)</f>
        <v>22000</v>
      </c>
      <c r="F147" s="161">
        <f>SUM(F130:F146)</f>
        <v>2250</v>
      </c>
      <c r="G147" s="161">
        <f>SUM(G130:G146)</f>
        <v>22000</v>
      </c>
      <c r="H147" s="182">
        <f t="shared" si="53"/>
        <v>0</v>
      </c>
      <c r="I147" s="197">
        <f>SUM(I130:I146)</f>
        <v>199500</v>
      </c>
      <c r="J147" s="161">
        <f t="shared" si="54"/>
        <v>177500</v>
      </c>
      <c r="K147" s="182">
        <f t="shared" si="55"/>
        <v>177500</v>
      </c>
      <c r="L147" s="1"/>
      <c r="M147" s="1"/>
      <c r="N147" s="2"/>
      <c r="O147" s="2"/>
      <c r="P147" s="2"/>
      <c r="Q147" s="3"/>
      <c r="R147" s="1"/>
      <c r="S147" s="1"/>
    </row>
    <row r="148" spans="1:19" ht="21.75" thickBot="1" x14ac:dyDescent="0.3">
      <c r="A148" s="6"/>
      <c r="B148" s="29"/>
      <c r="C148" s="202"/>
      <c r="D148" s="187"/>
      <c r="E148" s="202"/>
      <c r="F148" s="28"/>
      <c r="G148" s="28"/>
      <c r="H148" s="187"/>
      <c r="I148" s="202"/>
      <c r="J148" s="9"/>
      <c r="K148" s="113"/>
      <c r="L148" s="2"/>
      <c r="M148" s="2"/>
      <c r="N148" s="2"/>
      <c r="O148" s="2"/>
      <c r="P148" s="2"/>
      <c r="Q148" s="2"/>
      <c r="R148" s="2"/>
      <c r="S148" s="2"/>
    </row>
    <row r="149" spans="1:19" ht="21.75" thickBot="1" x14ac:dyDescent="0.3">
      <c r="A149" s="8"/>
      <c r="B149" s="39" t="s">
        <v>78</v>
      </c>
      <c r="C149" s="195">
        <f t="shared" ref="C149:K149" si="56">SUM(C125+C147)</f>
        <v>77945</v>
      </c>
      <c r="D149" s="178">
        <f t="shared" si="56"/>
        <v>40320</v>
      </c>
      <c r="E149" s="195">
        <f t="shared" si="56"/>
        <v>94500</v>
      </c>
      <c r="F149" s="160">
        <f t="shared" si="56"/>
        <v>37750</v>
      </c>
      <c r="G149" s="160">
        <f t="shared" si="56"/>
        <v>85000</v>
      </c>
      <c r="H149" s="178">
        <f t="shared" si="56"/>
        <v>9500</v>
      </c>
      <c r="I149" s="195">
        <f t="shared" si="56"/>
        <v>242000</v>
      </c>
      <c r="J149" s="160">
        <f t="shared" si="56"/>
        <v>187000</v>
      </c>
      <c r="K149" s="178">
        <f t="shared" si="56"/>
        <v>147500</v>
      </c>
      <c r="L149" s="1"/>
      <c r="M149" s="1"/>
      <c r="N149" s="2"/>
      <c r="O149" s="2"/>
      <c r="P149" s="2"/>
      <c r="Q149" s="3"/>
      <c r="R149" s="1"/>
      <c r="S149" s="1"/>
    </row>
    <row r="150" spans="1:19" ht="21.75" thickBot="1" x14ac:dyDescent="0.3">
      <c r="A150" s="29"/>
      <c r="B150" s="39" t="s">
        <v>160</v>
      </c>
      <c r="C150" s="195">
        <f t="shared" ref="C150:J150" si="57">C149+C114</f>
        <v>359545</v>
      </c>
      <c r="D150" s="178">
        <f t="shared" si="57"/>
        <v>314552.21999999997</v>
      </c>
      <c r="E150" s="195">
        <f t="shared" si="57"/>
        <v>404376.5</v>
      </c>
      <c r="F150" s="160">
        <f t="shared" si="57"/>
        <v>159094</v>
      </c>
      <c r="G150" s="160">
        <f t="shared" si="57"/>
        <v>393999</v>
      </c>
      <c r="H150" s="178">
        <f t="shared" si="57"/>
        <v>10377.5</v>
      </c>
      <c r="I150" s="195">
        <f t="shared" si="57"/>
        <v>575131.745</v>
      </c>
      <c r="J150" s="160">
        <f t="shared" si="57"/>
        <v>211132.745</v>
      </c>
      <c r="K150" s="178">
        <f>I150-E150</f>
        <v>170755.245</v>
      </c>
      <c r="L150" s="1"/>
      <c r="M150" s="1"/>
      <c r="N150" s="2"/>
      <c r="O150" s="2"/>
      <c r="P150" s="2"/>
      <c r="Q150" s="3"/>
      <c r="R150" s="1"/>
      <c r="S150" s="1"/>
    </row>
    <row r="151" spans="1:19" ht="21.75" thickBot="1" x14ac:dyDescent="0.3">
      <c r="A151" s="8"/>
      <c r="B151" s="29"/>
      <c r="C151" s="214"/>
      <c r="D151" s="188"/>
      <c r="E151" s="23"/>
      <c r="F151" s="23"/>
      <c r="G151" s="20"/>
      <c r="H151" s="20"/>
      <c r="I151" s="23"/>
      <c r="J151" s="23"/>
      <c r="K151" s="23"/>
      <c r="L151" s="23"/>
      <c r="M151" s="23"/>
      <c r="N151" s="2"/>
      <c r="O151" s="2"/>
      <c r="P151" s="2"/>
      <c r="Q151" s="2"/>
      <c r="R151" s="2"/>
      <c r="S151" s="2"/>
    </row>
    <row r="152" spans="1:19" ht="21.75" thickTop="1" x14ac:dyDescent="0.25">
      <c r="A152" s="8"/>
      <c r="B152" s="20"/>
      <c r="C152" s="216" t="s">
        <v>144</v>
      </c>
      <c r="D152" s="217" t="s">
        <v>260</v>
      </c>
      <c r="E152" s="218" t="s">
        <v>375</v>
      </c>
      <c r="F152" s="20"/>
      <c r="G152" s="20"/>
      <c r="H152" s="20"/>
      <c r="I152" s="20"/>
      <c r="J152" s="20"/>
      <c r="K152" s="20"/>
      <c r="L152" s="2"/>
      <c r="M152" s="2"/>
      <c r="N152" s="2"/>
      <c r="O152" s="2"/>
      <c r="P152" s="2"/>
      <c r="Q152" s="2"/>
      <c r="R152" s="2"/>
      <c r="S152" s="2"/>
    </row>
    <row r="153" spans="1:19" ht="21" x14ac:dyDescent="0.25">
      <c r="A153" s="29"/>
      <c r="B153" s="213" t="s">
        <v>13</v>
      </c>
      <c r="C153" s="215">
        <f>D21</f>
        <v>393670</v>
      </c>
      <c r="D153" s="189">
        <f>G21</f>
        <v>414946</v>
      </c>
      <c r="E153" s="240">
        <f>I21</f>
        <v>575132</v>
      </c>
      <c r="F153" s="20"/>
      <c r="G153" s="20"/>
      <c r="H153" s="20"/>
      <c r="I153" s="20"/>
      <c r="J153" s="20"/>
      <c r="K153" s="20"/>
      <c r="L153" s="2"/>
      <c r="M153" s="2"/>
      <c r="N153" s="2"/>
      <c r="O153" s="2"/>
      <c r="P153" s="2"/>
      <c r="Q153" s="2"/>
      <c r="R153" s="2"/>
      <c r="S153" s="2"/>
    </row>
    <row r="154" spans="1:19" ht="21" x14ac:dyDescent="0.25">
      <c r="A154" s="29" t="s">
        <v>79</v>
      </c>
      <c r="B154" s="213" t="s">
        <v>80</v>
      </c>
      <c r="C154" s="215">
        <f>D150</f>
        <v>314552.21999999997</v>
      </c>
      <c r="D154" s="189">
        <f>G150</f>
        <v>393999</v>
      </c>
      <c r="E154" s="240">
        <f>I150</f>
        <v>575131.745</v>
      </c>
      <c r="F154" s="20"/>
      <c r="G154" s="20"/>
      <c r="H154" s="20"/>
      <c r="I154" s="20"/>
      <c r="J154" s="20"/>
      <c r="K154" s="20"/>
      <c r="L154" s="2"/>
      <c r="M154" s="2"/>
      <c r="N154" s="2"/>
      <c r="O154" s="2"/>
      <c r="P154" s="2"/>
      <c r="Q154" s="3"/>
      <c r="R154" s="2"/>
      <c r="S154" s="2"/>
    </row>
    <row r="155" spans="1:19" ht="21.75" thickBot="1" x14ac:dyDescent="0.3">
      <c r="A155" s="20"/>
      <c r="B155" s="213" t="s">
        <v>81</v>
      </c>
      <c r="C155" s="219">
        <f>C153-C154</f>
        <v>79117.780000000028</v>
      </c>
      <c r="D155" s="220">
        <f>D153-D154</f>
        <v>20947</v>
      </c>
      <c r="E155" s="221">
        <f>E153-E154</f>
        <v>0.25500000000465661</v>
      </c>
      <c r="F155" s="20"/>
      <c r="G155" s="20"/>
      <c r="H155" s="20"/>
      <c r="I155" s="20"/>
      <c r="J155" s="20"/>
      <c r="K155" s="20"/>
      <c r="L155" s="2"/>
      <c r="M155" s="2"/>
      <c r="N155" s="2"/>
      <c r="O155" s="2"/>
      <c r="P155" s="2"/>
      <c r="Q155" s="2"/>
      <c r="R155" s="2"/>
      <c r="S155" s="2"/>
    </row>
    <row r="156" spans="1:19" ht="21.75" thickTop="1" x14ac:dyDescent="0.25">
      <c r="A156" s="20"/>
      <c r="B156" s="2"/>
      <c r="C156" s="3"/>
      <c r="D156" s="3"/>
      <c r="E156" s="2"/>
      <c r="F156" s="2"/>
      <c r="G156" s="2"/>
      <c r="H156" s="2"/>
      <c r="I156" s="2"/>
      <c r="J156" s="3"/>
      <c r="K156" s="3"/>
      <c r="L156" s="3"/>
      <c r="M156" s="3"/>
      <c r="N156" s="2"/>
      <c r="O156" s="2"/>
      <c r="P156" s="2"/>
      <c r="Q156" s="2"/>
      <c r="R156" s="2"/>
      <c r="S156" s="2"/>
    </row>
    <row r="157" spans="1:19" ht="21" x14ac:dyDescent="0.25">
      <c r="A157" s="1" t="s">
        <v>376</v>
      </c>
      <c r="B157" s="2" t="s">
        <v>362</v>
      </c>
      <c r="C157" s="145">
        <v>3000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1" x14ac:dyDescent="0.25">
      <c r="A158" s="2"/>
      <c r="B158" s="2" t="s">
        <v>378</v>
      </c>
      <c r="C158" s="145">
        <v>1000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2"/>
      <c r="S158" s="2"/>
    </row>
    <row r="159" spans="1:19" ht="21" x14ac:dyDescent="0.25">
      <c r="A159" s="2"/>
      <c r="B159" s="2" t="s">
        <v>363</v>
      </c>
      <c r="C159" s="145">
        <v>3500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  <c r="R159" s="2"/>
      <c r="S159" s="2"/>
    </row>
    <row r="160" spans="1:19" ht="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1" x14ac:dyDescent="0.25">
      <c r="A162" s="8" t="s">
        <v>330</v>
      </c>
      <c r="B162" s="2" t="s">
        <v>377</v>
      </c>
      <c r="C162" s="145">
        <v>150000</v>
      </c>
      <c r="D162" s="2" t="s">
        <v>365</v>
      </c>
      <c r="E162" s="2"/>
      <c r="F162" s="2"/>
      <c r="G162" s="254" t="s">
        <v>382</v>
      </c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1" x14ac:dyDescent="0.25">
      <c r="A163" s="2"/>
      <c r="B163" s="2" t="s">
        <v>366</v>
      </c>
      <c r="C163" s="145">
        <v>5000</v>
      </c>
      <c r="D163" s="2"/>
      <c r="E163" s="2"/>
      <c r="F163" s="2"/>
      <c r="G163" s="257" t="s">
        <v>389</v>
      </c>
      <c r="O163" s="2"/>
      <c r="P163" s="2"/>
      <c r="Q163" s="3"/>
      <c r="R163" s="2"/>
      <c r="S163" s="2"/>
    </row>
    <row r="164" spans="1:19" ht="21" x14ac:dyDescent="0.25">
      <c r="A164" s="2"/>
      <c r="B164" s="2" t="s">
        <v>367</v>
      </c>
      <c r="C164" s="145">
        <v>-18500</v>
      </c>
      <c r="D164" s="2" t="s">
        <v>405</v>
      </c>
      <c r="E164" s="2"/>
      <c r="F164" s="2"/>
      <c r="G164" s="257" t="s">
        <v>383</v>
      </c>
      <c r="O164" s="2"/>
      <c r="P164" s="2"/>
      <c r="Q164" s="2"/>
      <c r="R164" s="2"/>
      <c r="S164" s="2"/>
    </row>
    <row r="165" spans="1:19" ht="21" x14ac:dyDescent="0.25">
      <c r="A165" s="2"/>
      <c r="B165" s="2" t="s">
        <v>368</v>
      </c>
      <c r="C165" s="145">
        <v>-20000</v>
      </c>
      <c r="D165" s="2"/>
      <c r="E165" s="2"/>
      <c r="F165" s="2"/>
      <c r="G165" s="257" t="s">
        <v>384</v>
      </c>
      <c r="O165" s="2"/>
      <c r="P165" s="2"/>
      <c r="Q165" s="2"/>
      <c r="R165" s="2"/>
      <c r="S165" s="2"/>
    </row>
    <row r="166" spans="1:19" ht="21" x14ac:dyDescent="0.25">
      <c r="A166" s="2"/>
      <c r="B166" s="2" t="s">
        <v>369</v>
      </c>
      <c r="C166" s="145">
        <v>-30000</v>
      </c>
      <c r="D166" s="2"/>
      <c r="E166" s="2"/>
      <c r="F166" s="2"/>
      <c r="G166" s="255" t="s">
        <v>354</v>
      </c>
      <c r="O166" s="2"/>
      <c r="P166" s="2"/>
      <c r="Q166" s="3"/>
      <c r="R166" s="2"/>
      <c r="S166" s="2"/>
    </row>
    <row r="167" spans="1:19" ht="21" x14ac:dyDescent="0.25">
      <c r="A167" s="2"/>
      <c r="B167" s="2" t="s">
        <v>370</v>
      </c>
      <c r="C167" s="145">
        <v>-10000</v>
      </c>
      <c r="D167" s="2"/>
      <c r="E167" s="2"/>
      <c r="F167" s="2"/>
      <c r="G167" s="255" t="s">
        <v>385</v>
      </c>
      <c r="O167" s="2"/>
      <c r="P167" s="2"/>
      <c r="Q167" s="2"/>
      <c r="R167" s="2"/>
      <c r="S167" s="2"/>
    </row>
    <row r="168" spans="1:19" ht="21" x14ac:dyDescent="0.25">
      <c r="A168" s="2"/>
      <c r="B168" s="2" t="s">
        <v>404</v>
      </c>
      <c r="C168" s="145">
        <f>-SUM(C162:C167)</f>
        <v>-76500</v>
      </c>
      <c r="D168" s="2"/>
      <c r="E168" s="2"/>
      <c r="F168" s="2"/>
      <c r="G168" s="255" t="s">
        <v>402</v>
      </c>
      <c r="O168" s="2"/>
      <c r="P168" s="2"/>
      <c r="Q168" s="2"/>
      <c r="R168" s="2"/>
      <c r="S168" s="2"/>
    </row>
    <row r="169" spans="1:19" ht="21" x14ac:dyDescent="0.25">
      <c r="A169" s="2"/>
      <c r="B169" s="2"/>
      <c r="C169" s="145"/>
      <c r="D169" s="2"/>
      <c r="E169" s="2"/>
      <c r="F169" s="2"/>
      <c r="G169" s="255" t="s">
        <v>386</v>
      </c>
      <c r="O169" s="2"/>
      <c r="P169" s="2"/>
      <c r="Q169" s="2"/>
      <c r="R169" s="2"/>
      <c r="S169" s="2"/>
    </row>
    <row r="170" spans="1:19" ht="21" x14ac:dyDescent="0.25">
      <c r="A170" s="2"/>
      <c r="B170" s="2" t="s">
        <v>394</v>
      </c>
      <c r="C170" s="145">
        <v>7500</v>
      </c>
      <c r="D170" s="2"/>
      <c r="E170" s="2"/>
      <c r="F170" s="2"/>
      <c r="G170" s="255" t="s">
        <v>387</v>
      </c>
      <c r="O170" s="2"/>
      <c r="P170" s="2"/>
      <c r="Q170" s="2"/>
      <c r="R170" s="2"/>
      <c r="S170" s="2"/>
    </row>
    <row r="171" spans="1:19" ht="21" x14ac:dyDescent="0.25">
      <c r="G171" s="255" t="s">
        <v>388</v>
      </c>
    </row>
  </sheetData>
  <mergeCells count="4">
    <mergeCell ref="B1:L1"/>
    <mergeCell ref="C3:D3"/>
    <mergeCell ref="E3:H3"/>
    <mergeCell ref="I3:K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I22" sqref="I22"/>
    </sheetView>
  </sheetViews>
  <sheetFormatPr defaultColWidth="9.140625" defaultRowHeight="15" x14ac:dyDescent="0.25"/>
  <cols>
    <col min="1" max="1" width="10.7109375" style="127" bestFit="1" customWidth="1"/>
    <col min="2" max="3" width="35.28515625" style="127" bestFit="1" customWidth="1"/>
    <col min="4" max="4" width="19" style="127" customWidth="1"/>
    <col min="5" max="5" width="12.7109375" style="127" bestFit="1" customWidth="1"/>
    <col min="6" max="6" width="16" style="127" bestFit="1" customWidth="1"/>
    <col min="7" max="7" width="12.7109375" style="127" bestFit="1" customWidth="1"/>
    <col min="8" max="8" width="14.7109375" style="127" bestFit="1" customWidth="1"/>
    <col min="9" max="16384" width="9.140625" style="127"/>
  </cols>
  <sheetData>
    <row r="1" spans="1:9" x14ac:dyDescent="0.25">
      <c r="A1"/>
      <c r="B1" s="295" t="s">
        <v>222</v>
      </c>
      <c r="C1" s="295"/>
      <c r="D1" s="295"/>
      <c r="E1" s="295"/>
      <c r="F1"/>
      <c r="G1"/>
      <c r="H1"/>
    </row>
    <row r="2" spans="1:9" x14ac:dyDescent="0.25">
      <c r="A2"/>
      <c r="B2" s="163" t="s">
        <v>333</v>
      </c>
      <c r="C2" s="163" t="s">
        <v>334</v>
      </c>
      <c r="D2"/>
      <c r="E2"/>
      <c r="F2"/>
      <c r="G2"/>
      <c r="H2"/>
    </row>
    <row r="3" spans="1:9" x14ac:dyDescent="0.25">
      <c r="A3"/>
      <c r="B3" s="163" t="s">
        <v>335</v>
      </c>
      <c r="C3"/>
      <c r="D3"/>
      <c r="E3"/>
      <c r="F3"/>
      <c r="G3"/>
      <c r="H3"/>
    </row>
    <row r="4" spans="1:9" x14ac:dyDescent="0.25">
      <c r="A4"/>
      <c r="B4" t="s">
        <v>221</v>
      </c>
      <c r="C4" t="s">
        <v>223</v>
      </c>
      <c r="D4" t="s">
        <v>224</v>
      </c>
      <c r="E4" t="s">
        <v>225</v>
      </c>
      <c r="F4"/>
      <c r="G4"/>
      <c r="H4"/>
    </row>
    <row r="5" spans="1:9" s="129" customFormat="1" x14ac:dyDescent="0.25">
      <c r="A5">
        <v>317</v>
      </c>
      <c r="B5" t="s">
        <v>226</v>
      </c>
      <c r="C5" s="164">
        <v>26913.62</v>
      </c>
      <c r="D5"/>
      <c r="E5" s="164">
        <v>26913.62</v>
      </c>
      <c r="F5"/>
      <c r="G5"/>
      <c r="H5"/>
    </row>
    <row r="6" spans="1:9" x14ac:dyDescent="0.25">
      <c r="A6">
        <v>318</v>
      </c>
      <c r="B6" t="s">
        <v>227</v>
      </c>
      <c r="C6" s="164">
        <v>11977.64</v>
      </c>
      <c r="D6" s="164">
        <v>6000</v>
      </c>
      <c r="E6" s="164">
        <v>17977.64</v>
      </c>
      <c r="F6"/>
      <c r="G6"/>
      <c r="H6"/>
    </row>
    <row r="7" spans="1:9" x14ac:dyDescent="0.25">
      <c r="A7">
        <v>319</v>
      </c>
      <c r="B7" t="s">
        <v>228</v>
      </c>
      <c r="C7" s="164">
        <v>48000</v>
      </c>
      <c r="D7" s="164">
        <v>-31500</v>
      </c>
      <c r="E7" s="164">
        <v>16500</v>
      </c>
      <c r="F7"/>
      <c r="G7"/>
      <c r="H7"/>
    </row>
    <row r="8" spans="1:9" x14ac:dyDescent="0.25">
      <c r="A8">
        <v>320</v>
      </c>
      <c r="B8" t="s">
        <v>229</v>
      </c>
      <c r="C8" s="164">
        <v>3832.31</v>
      </c>
      <c r="D8" s="164">
        <v>-1100.5899999999999</v>
      </c>
      <c r="E8" s="164">
        <v>2731.72</v>
      </c>
      <c r="F8"/>
      <c r="G8"/>
      <c r="H8"/>
    </row>
    <row r="9" spans="1:9" x14ac:dyDescent="0.25">
      <c r="A9">
        <v>321</v>
      </c>
      <c r="B9" t="s">
        <v>230</v>
      </c>
      <c r="C9" s="164">
        <v>4402</v>
      </c>
      <c r="D9" s="164">
        <v>2500</v>
      </c>
      <c r="E9" s="164">
        <v>6902</v>
      </c>
      <c r="F9"/>
      <c r="G9"/>
      <c r="H9"/>
    </row>
    <row r="10" spans="1:9" x14ac:dyDescent="0.25">
      <c r="A10">
        <v>322</v>
      </c>
      <c r="B10" t="s">
        <v>336</v>
      </c>
      <c r="C10" s="164">
        <v>11500</v>
      </c>
      <c r="D10" s="164">
        <v>-2303.8200000000002</v>
      </c>
      <c r="E10" s="164">
        <v>9196.18</v>
      </c>
      <c r="F10"/>
      <c r="G10"/>
      <c r="H10"/>
    </row>
    <row r="11" spans="1:9" x14ac:dyDescent="0.25">
      <c r="A11">
        <v>323</v>
      </c>
      <c r="B11" t="s">
        <v>337</v>
      </c>
      <c r="C11" s="164">
        <v>6350</v>
      </c>
      <c r="D11">
        <v>-312.44</v>
      </c>
      <c r="E11" s="164">
        <v>6037.56</v>
      </c>
      <c r="F11"/>
      <c r="G11"/>
      <c r="H11"/>
    </row>
    <row r="12" spans="1:9" x14ac:dyDescent="0.25">
      <c r="A12">
        <v>324</v>
      </c>
      <c r="B12" t="s">
        <v>231</v>
      </c>
      <c r="C12" s="164">
        <v>2550</v>
      </c>
      <c r="D12" s="164">
        <v>3000</v>
      </c>
      <c r="E12" s="164">
        <v>5550</v>
      </c>
      <c r="F12"/>
      <c r="G12"/>
      <c r="H12"/>
    </row>
    <row r="13" spans="1:9" x14ac:dyDescent="0.25">
      <c r="A13">
        <v>326</v>
      </c>
      <c r="B13" t="s">
        <v>338</v>
      </c>
      <c r="C13" s="164">
        <v>8900</v>
      </c>
      <c r="D13">
        <v>-478.6</v>
      </c>
      <c r="E13" s="164">
        <v>8421.4</v>
      </c>
      <c r="F13"/>
      <c r="G13"/>
      <c r="H13"/>
    </row>
    <row r="14" spans="1:9" x14ac:dyDescent="0.25">
      <c r="A14">
        <v>327</v>
      </c>
      <c r="B14" t="s">
        <v>232</v>
      </c>
      <c r="C14" s="164">
        <v>14005.78</v>
      </c>
      <c r="D14" s="164">
        <v>-12780</v>
      </c>
      <c r="E14" s="164">
        <v>1225.78</v>
      </c>
      <c r="F14"/>
      <c r="G14"/>
      <c r="H14"/>
    </row>
    <row r="15" spans="1:9" x14ac:dyDescent="0.25">
      <c r="A15">
        <v>328</v>
      </c>
      <c r="B15" t="s">
        <v>233</v>
      </c>
      <c r="C15" s="164">
        <v>80388.009999999995</v>
      </c>
      <c r="D15" s="164">
        <v>6537.93</v>
      </c>
      <c r="E15" s="164">
        <v>86925.94</v>
      </c>
      <c r="F15"/>
      <c r="G15"/>
      <c r="H15"/>
      <c r="I15" s="128"/>
    </row>
    <row r="16" spans="1:9" x14ac:dyDescent="0.25">
      <c r="A16">
        <v>329</v>
      </c>
      <c r="B16" t="s">
        <v>234</v>
      </c>
      <c r="C16" s="164">
        <v>8798.5400000000009</v>
      </c>
      <c r="D16" s="164">
        <v>-3056.41</v>
      </c>
      <c r="E16" s="164">
        <v>5742.13</v>
      </c>
      <c r="F16"/>
      <c r="G16"/>
      <c r="H16"/>
    </row>
    <row r="17" spans="1:8" x14ac:dyDescent="0.25">
      <c r="A17">
        <v>331</v>
      </c>
      <c r="B17" t="s">
        <v>339</v>
      </c>
      <c r="C17" s="164">
        <v>24087</v>
      </c>
      <c r="D17" s="164">
        <v>9461.5</v>
      </c>
      <c r="E17" s="164">
        <v>33548.5</v>
      </c>
      <c r="F17"/>
      <c r="G17"/>
      <c r="H17"/>
    </row>
    <row r="18" spans="1:8" x14ac:dyDescent="0.25">
      <c r="A18">
        <v>333</v>
      </c>
      <c r="B18" t="s">
        <v>235</v>
      </c>
      <c r="C18" s="164">
        <v>3294.21</v>
      </c>
      <c r="D18"/>
      <c r="E18" s="164">
        <v>3294.21</v>
      </c>
      <c r="F18"/>
      <c r="G18"/>
      <c r="H18"/>
    </row>
    <row r="19" spans="1:8" x14ac:dyDescent="0.25">
      <c r="A19">
        <v>335</v>
      </c>
      <c r="B19" t="s">
        <v>236</v>
      </c>
      <c r="C19">
        <v>0</v>
      </c>
      <c r="D19"/>
      <c r="E19">
        <v>0</v>
      </c>
      <c r="F19"/>
      <c r="G19"/>
      <c r="H19"/>
    </row>
    <row r="20" spans="1:8" x14ac:dyDescent="0.25">
      <c r="A20">
        <v>336</v>
      </c>
      <c r="B20" t="s">
        <v>340</v>
      </c>
      <c r="C20" s="164">
        <v>3150</v>
      </c>
      <c r="D20">
        <v>-661.27</v>
      </c>
      <c r="E20" s="164">
        <v>2488.73</v>
      </c>
      <c r="F20"/>
      <c r="G20"/>
      <c r="H20"/>
    </row>
    <row r="21" spans="1:8" x14ac:dyDescent="0.25">
      <c r="A21">
        <v>337</v>
      </c>
      <c r="B21" t="s">
        <v>341</v>
      </c>
      <c r="C21" s="164">
        <v>4000</v>
      </c>
      <c r="D21">
        <v>-669.67</v>
      </c>
      <c r="E21" s="164">
        <v>3330.33</v>
      </c>
      <c r="F21"/>
      <c r="G21"/>
      <c r="H21"/>
    </row>
    <row r="22" spans="1:8" s="129" customFormat="1" ht="15.75" thickBot="1" x14ac:dyDescent="0.3">
      <c r="A22" s="163"/>
      <c r="B22" s="165" t="s">
        <v>19</v>
      </c>
      <c r="C22" s="166">
        <v>262149.11</v>
      </c>
      <c r="D22" s="166">
        <v>-25363.37</v>
      </c>
      <c r="E22" s="166">
        <v>236785.74</v>
      </c>
      <c r="F22" s="163"/>
      <c r="G22" s="163"/>
      <c r="H22" s="163"/>
    </row>
    <row r="23" spans="1:8" x14ac:dyDescent="0.25">
      <c r="A23"/>
      <c r="B23"/>
      <c r="C23"/>
      <c r="D23"/>
      <c r="E23"/>
      <c r="F23"/>
      <c r="G23"/>
      <c r="H23"/>
    </row>
    <row r="26" spans="1:8" x14ac:dyDescent="0.25">
      <c r="B26" s="129"/>
      <c r="C26" s="130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workbookViewId="0">
      <selection activeCell="B3" sqref="B3"/>
    </sheetView>
  </sheetViews>
  <sheetFormatPr defaultColWidth="8.7109375" defaultRowHeight="15" x14ac:dyDescent="0.25"/>
  <cols>
    <col min="1" max="1" width="16.140625" bestFit="1" customWidth="1"/>
    <col min="2" max="2" width="14.7109375" bestFit="1" customWidth="1"/>
    <col min="4" max="4" width="25.140625" bestFit="1" customWidth="1"/>
    <col min="8" max="8" width="0" hidden="1" customWidth="1"/>
    <col min="9" max="9" width="20.7109375" bestFit="1" customWidth="1"/>
    <col min="13" max="13" width="11" customWidth="1"/>
  </cols>
  <sheetData>
    <row r="1" spans="1:14" x14ac:dyDescent="0.25">
      <c r="A1" t="s">
        <v>99</v>
      </c>
      <c r="B1" s="14">
        <v>349530</v>
      </c>
      <c r="D1" t="s">
        <v>273</v>
      </c>
      <c r="E1" s="11">
        <f>((B2-B1)/B1)*100</f>
        <v>3.0000286098475093</v>
      </c>
      <c r="H1" s="10"/>
      <c r="I1" t="s">
        <v>263</v>
      </c>
      <c r="J1" s="10">
        <v>346498</v>
      </c>
      <c r="K1">
        <v>-0.87</v>
      </c>
      <c r="L1" t="s">
        <v>272</v>
      </c>
    </row>
    <row r="2" spans="1:14" x14ac:dyDescent="0.25">
      <c r="A2" t="s">
        <v>98</v>
      </c>
      <c r="B2" s="15">
        <v>360016</v>
      </c>
      <c r="D2" t="s">
        <v>101</v>
      </c>
      <c r="E2" s="13">
        <f>E5-E4</f>
        <v>1.7583038501560893</v>
      </c>
      <c r="H2">
        <f>H1/B1</f>
        <v>0</v>
      </c>
      <c r="I2" t="s">
        <v>267</v>
      </c>
      <c r="J2" s="10">
        <v>349530</v>
      </c>
      <c r="K2" t="s">
        <v>270</v>
      </c>
      <c r="N2" t="s">
        <v>271</v>
      </c>
    </row>
    <row r="3" spans="1:14" x14ac:dyDescent="0.25">
      <c r="H3">
        <f>H2*100</f>
        <v>0</v>
      </c>
      <c r="I3" t="s">
        <v>266</v>
      </c>
      <c r="J3" s="10">
        <v>390032</v>
      </c>
      <c r="K3" s="148">
        <v>0.1159</v>
      </c>
      <c r="L3" t="s">
        <v>274</v>
      </c>
    </row>
    <row r="4" spans="1:14" x14ac:dyDescent="0.25">
      <c r="A4" s="16">
        <f>B2-B1</f>
        <v>10486</v>
      </c>
      <c r="D4" t="s">
        <v>100</v>
      </c>
      <c r="E4" s="12">
        <v>45.07</v>
      </c>
      <c r="I4" t="s">
        <v>264</v>
      </c>
      <c r="J4" s="10"/>
    </row>
    <row r="5" spans="1:14" x14ac:dyDescent="0.25">
      <c r="D5" t="s">
        <v>268</v>
      </c>
      <c r="E5" s="12">
        <f>B2/7688</f>
        <v>46.82830385015609</v>
      </c>
      <c r="I5" t="s">
        <v>265</v>
      </c>
      <c r="J5" s="10"/>
    </row>
    <row r="6" spans="1:14" x14ac:dyDescent="0.25">
      <c r="D6" t="s">
        <v>269</v>
      </c>
      <c r="E6" s="11">
        <f>((E5-E4)/E4)*100</f>
        <v>3.901273241970467</v>
      </c>
      <c r="I6" t="s">
        <v>275</v>
      </c>
      <c r="J6" s="10">
        <v>360016</v>
      </c>
    </row>
    <row r="9" spans="1:14" x14ac:dyDescent="0.25">
      <c r="B9" t="s">
        <v>259</v>
      </c>
      <c r="C9">
        <v>7755</v>
      </c>
    </row>
    <row r="10" spans="1:14" x14ac:dyDescent="0.25">
      <c r="B10" t="s">
        <v>260</v>
      </c>
      <c r="C10">
        <v>7688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2D01-B129-411D-A0B8-2203825CFCCC}">
  <dimension ref="A1:B4"/>
  <sheetViews>
    <sheetView workbookViewId="0">
      <selection activeCell="B5" sqref="B5"/>
    </sheetView>
  </sheetViews>
  <sheetFormatPr defaultColWidth="8.7109375" defaultRowHeight="15" x14ac:dyDescent="0.25"/>
  <cols>
    <col min="1" max="1" width="13.28515625" bestFit="1" customWidth="1"/>
  </cols>
  <sheetData>
    <row r="1" spans="1:2" x14ac:dyDescent="0.25">
      <c r="A1" t="s">
        <v>344</v>
      </c>
    </row>
    <row r="2" spans="1:2" x14ac:dyDescent="0.25">
      <c r="A2" t="s">
        <v>391</v>
      </c>
    </row>
    <row r="3" spans="1:2" x14ac:dyDescent="0.25">
      <c r="B3" t="s">
        <v>392</v>
      </c>
    </row>
    <row r="4" spans="1:2" x14ac:dyDescent="0.25">
      <c r="B4" t="s">
        <v>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40FD-0F1F-48C1-AC0A-64778F303DFA}">
  <sheetPr>
    <pageSetUpPr fitToPage="1"/>
  </sheetPr>
  <dimension ref="A1:E131"/>
  <sheetViews>
    <sheetView zoomScale="70" zoomScaleNormal="70" workbookViewId="0">
      <selection activeCell="D114" sqref="A1:E114"/>
    </sheetView>
  </sheetViews>
  <sheetFormatPr defaultColWidth="9.140625" defaultRowHeight="21" x14ac:dyDescent="0.25"/>
  <cols>
    <col min="1" max="1" width="72.42578125" style="20" bestFit="1" customWidth="1"/>
    <col min="2" max="2" width="18.42578125" style="20" bestFit="1" customWidth="1"/>
    <col min="3" max="3" width="27.7109375" style="20" customWidth="1"/>
    <col min="4" max="4" width="22" style="49" bestFit="1" customWidth="1"/>
    <col min="5" max="5" width="63.42578125" style="20" bestFit="1" customWidth="1"/>
    <col min="6" max="6" width="10.7109375" style="20" bestFit="1" customWidth="1"/>
    <col min="7" max="8" width="9.140625" style="20"/>
    <col min="9" max="9" width="10.28515625" style="20" customWidth="1"/>
    <col min="10" max="16384" width="9.140625" style="20"/>
  </cols>
  <sheetData>
    <row r="1" spans="1:5" ht="21" customHeight="1" x14ac:dyDescent="0.25">
      <c r="A1" s="296" t="s">
        <v>141</v>
      </c>
      <c r="B1" s="297"/>
      <c r="C1" s="297"/>
      <c r="D1" s="297"/>
      <c r="E1" s="298"/>
    </row>
    <row r="2" spans="1:5" ht="21" customHeight="1" x14ac:dyDescent="0.25">
      <c r="A2" s="299"/>
      <c r="B2" s="300"/>
      <c r="C2" s="300"/>
      <c r="D2" s="300"/>
      <c r="E2" s="301"/>
    </row>
    <row r="3" spans="1:5" ht="21" customHeight="1" x14ac:dyDescent="0.25">
      <c r="A3" s="302"/>
      <c r="B3" s="303"/>
      <c r="C3" s="303"/>
      <c r="D3" s="303"/>
      <c r="E3" s="304"/>
    </row>
    <row r="4" spans="1:5" s="29" customFormat="1" ht="30" x14ac:dyDescent="0.25">
      <c r="A4" s="52" t="s">
        <v>186</v>
      </c>
      <c r="B4" s="52" t="s">
        <v>164</v>
      </c>
      <c r="C4" s="52" t="s">
        <v>163</v>
      </c>
      <c r="D4" s="53"/>
      <c r="E4" s="52"/>
    </row>
    <row r="5" spans="1:5" ht="30" x14ac:dyDescent="0.25">
      <c r="A5" s="54" t="s">
        <v>3</v>
      </c>
      <c r="B5" s="55">
        <v>101</v>
      </c>
      <c r="C5" s="54">
        <v>1176</v>
      </c>
      <c r="D5" s="56">
        <v>349530</v>
      </c>
      <c r="E5" s="55"/>
    </row>
    <row r="6" spans="1:5" ht="30" x14ac:dyDescent="0.25">
      <c r="A6" s="57" t="s">
        <v>4</v>
      </c>
      <c r="B6" s="55">
        <v>101</v>
      </c>
      <c r="C6" s="54">
        <v>1177</v>
      </c>
      <c r="D6" s="56">
        <v>2050</v>
      </c>
      <c r="E6" s="55"/>
    </row>
    <row r="7" spans="1:5" ht="30" x14ac:dyDescent="0.25">
      <c r="A7" s="57" t="s">
        <v>5</v>
      </c>
      <c r="B7" s="55">
        <v>101</v>
      </c>
      <c r="C7" s="54">
        <v>1190</v>
      </c>
      <c r="D7" s="56">
        <v>2000</v>
      </c>
      <c r="E7" s="55"/>
    </row>
    <row r="8" spans="1:5" ht="30" x14ac:dyDescent="0.25">
      <c r="A8" s="57" t="s">
        <v>6</v>
      </c>
      <c r="B8" s="55">
        <v>102</v>
      </c>
      <c r="C8" s="54">
        <v>1001</v>
      </c>
      <c r="D8" s="56">
        <v>250</v>
      </c>
      <c r="E8" s="55"/>
    </row>
    <row r="9" spans="1:5" ht="30" x14ac:dyDescent="0.25">
      <c r="A9" s="57" t="s">
        <v>155</v>
      </c>
      <c r="B9" s="55"/>
      <c r="C9" s="54">
        <v>1007</v>
      </c>
      <c r="D9" s="56">
        <v>0</v>
      </c>
      <c r="E9" s="55" t="s">
        <v>166</v>
      </c>
    </row>
    <row r="10" spans="1:5" ht="30" x14ac:dyDescent="0.25">
      <c r="A10" s="57" t="s">
        <v>118</v>
      </c>
      <c r="B10" s="55"/>
      <c r="C10" s="54">
        <v>1077</v>
      </c>
      <c r="D10" s="56">
        <v>0</v>
      </c>
      <c r="E10" s="55" t="s">
        <v>178</v>
      </c>
    </row>
    <row r="11" spans="1:5" ht="30" x14ac:dyDescent="0.25">
      <c r="A11" s="57" t="s">
        <v>7</v>
      </c>
      <c r="B11" s="55">
        <v>204</v>
      </c>
      <c r="C11" s="54">
        <v>1003</v>
      </c>
      <c r="D11" s="56">
        <v>4500</v>
      </c>
      <c r="E11" s="55"/>
    </row>
    <row r="12" spans="1:5" ht="30" x14ac:dyDescent="0.25">
      <c r="A12" s="57" t="s">
        <v>8</v>
      </c>
      <c r="B12" s="55">
        <v>114</v>
      </c>
      <c r="C12" s="54">
        <v>1078</v>
      </c>
      <c r="D12" s="56">
        <v>2000</v>
      </c>
      <c r="E12" s="55"/>
    </row>
    <row r="13" spans="1:5" ht="30" x14ac:dyDescent="0.25">
      <c r="A13" s="57" t="s">
        <v>9</v>
      </c>
      <c r="B13" s="55">
        <v>201</v>
      </c>
      <c r="C13" s="54">
        <v>1080</v>
      </c>
      <c r="D13" s="56">
        <v>670</v>
      </c>
      <c r="E13" s="55"/>
    </row>
    <row r="14" spans="1:5" ht="30" x14ac:dyDescent="0.25">
      <c r="A14" s="57" t="s">
        <v>10</v>
      </c>
      <c r="B14" s="55">
        <v>202</v>
      </c>
      <c r="C14" s="54">
        <v>1080</v>
      </c>
      <c r="D14" s="56">
        <v>2345</v>
      </c>
      <c r="E14" s="55"/>
    </row>
    <row r="15" spans="1:5" ht="30" x14ac:dyDescent="0.25">
      <c r="A15" s="57" t="s">
        <v>11</v>
      </c>
      <c r="B15" s="55">
        <v>203</v>
      </c>
      <c r="C15" s="54">
        <v>1080</v>
      </c>
      <c r="D15" s="56">
        <v>1110</v>
      </c>
      <c r="E15" s="55"/>
    </row>
    <row r="16" spans="1:5" ht="30" x14ac:dyDescent="0.25">
      <c r="A16" s="57" t="s">
        <v>107</v>
      </c>
      <c r="B16" s="55" t="s">
        <v>165</v>
      </c>
      <c r="C16" s="54">
        <v>1085</v>
      </c>
      <c r="D16" s="56">
        <v>500</v>
      </c>
      <c r="E16" s="55" t="s">
        <v>177</v>
      </c>
    </row>
    <row r="17" spans="1:5" ht="30" x14ac:dyDescent="0.25">
      <c r="A17" s="57" t="s">
        <v>12</v>
      </c>
      <c r="B17" s="55">
        <v>101</v>
      </c>
      <c r="C17" s="58">
        <v>1004</v>
      </c>
      <c r="D17" s="56">
        <v>2000</v>
      </c>
      <c r="E17" s="55"/>
    </row>
    <row r="18" spans="1:5" ht="30" x14ac:dyDescent="0.25">
      <c r="A18" s="57" t="s">
        <v>84</v>
      </c>
      <c r="B18" s="55">
        <v>103</v>
      </c>
      <c r="C18" s="58">
        <v>1006</v>
      </c>
      <c r="D18" s="56">
        <v>0</v>
      </c>
      <c r="E18" s="55"/>
    </row>
    <row r="19" spans="1:5" ht="30" x14ac:dyDescent="0.25">
      <c r="A19" s="57" t="s">
        <v>167</v>
      </c>
      <c r="B19" s="55">
        <v>105</v>
      </c>
      <c r="C19" s="58">
        <v>1005</v>
      </c>
      <c r="D19" s="56"/>
      <c r="E19" s="55"/>
    </row>
    <row r="20" spans="1:5" ht="30" x14ac:dyDescent="0.25">
      <c r="A20" s="57" t="s">
        <v>172</v>
      </c>
      <c r="B20" s="55">
        <v>113</v>
      </c>
      <c r="C20" s="58">
        <v>1008</v>
      </c>
      <c r="D20" s="56"/>
      <c r="E20" s="55"/>
    </row>
    <row r="21" spans="1:5" ht="30" x14ac:dyDescent="0.25">
      <c r="A21" s="59" t="s">
        <v>15</v>
      </c>
      <c r="B21" s="60"/>
      <c r="C21" s="59">
        <v>100</v>
      </c>
      <c r="D21" s="61"/>
      <c r="E21" s="60"/>
    </row>
    <row r="22" spans="1:5" ht="30" x14ac:dyDescent="0.25">
      <c r="A22" s="57" t="s">
        <v>17</v>
      </c>
      <c r="B22" s="55">
        <v>100</v>
      </c>
      <c r="C22" s="54">
        <v>4010</v>
      </c>
      <c r="D22" s="56">
        <v>600</v>
      </c>
      <c r="E22" s="55"/>
    </row>
    <row r="23" spans="1:5" ht="30" x14ac:dyDescent="0.25">
      <c r="A23" s="57" t="s">
        <v>168</v>
      </c>
      <c r="B23" s="55"/>
      <c r="C23" s="54">
        <v>515</v>
      </c>
      <c r="D23" s="56"/>
      <c r="E23" s="55"/>
    </row>
    <row r="24" spans="1:5" ht="30" x14ac:dyDescent="0.25">
      <c r="A24" s="57" t="s">
        <v>169</v>
      </c>
      <c r="B24" s="55"/>
      <c r="C24" s="54">
        <v>516</v>
      </c>
      <c r="D24" s="56"/>
      <c r="E24" s="55"/>
    </row>
    <row r="25" spans="1:5" ht="30" x14ac:dyDescent="0.25">
      <c r="A25" s="57" t="s">
        <v>170</v>
      </c>
      <c r="B25" s="55"/>
      <c r="C25" s="54">
        <v>517</v>
      </c>
      <c r="D25" s="56"/>
      <c r="E25" s="55"/>
    </row>
    <row r="26" spans="1:5" ht="30" x14ac:dyDescent="0.25">
      <c r="A26" s="59" t="s">
        <v>20</v>
      </c>
      <c r="B26" s="60"/>
      <c r="C26" s="59">
        <v>101</v>
      </c>
      <c r="D26" s="61"/>
      <c r="E26" s="60"/>
    </row>
    <row r="27" spans="1:5" ht="30" x14ac:dyDescent="0.25">
      <c r="A27" s="57" t="s">
        <v>21</v>
      </c>
      <c r="B27" s="55">
        <v>101</v>
      </c>
      <c r="C27" s="54">
        <v>4009</v>
      </c>
      <c r="D27" s="56">
        <v>350</v>
      </c>
      <c r="E27" s="55"/>
    </row>
    <row r="28" spans="1:5" ht="30" x14ac:dyDescent="0.25">
      <c r="A28" s="57" t="s">
        <v>22</v>
      </c>
      <c r="B28" s="55">
        <v>101</v>
      </c>
      <c r="C28" s="54">
        <v>4011</v>
      </c>
      <c r="D28" s="56">
        <v>275</v>
      </c>
      <c r="E28" s="55"/>
    </row>
    <row r="29" spans="1:5" ht="30" x14ac:dyDescent="0.25">
      <c r="A29" s="57" t="s">
        <v>23</v>
      </c>
      <c r="B29" s="55">
        <v>101</v>
      </c>
      <c r="C29" s="54">
        <v>4020</v>
      </c>
      <c r="D29" s="56">
        <v>650</v>
      </c>
      <c r="E29" s="55"/>
    </row>
    <row r="30" spans="1:5" ht="30" x14ac:dyDescent="0.25">
      <c r="A30" s="57" t="s">
        <v>95</v>
      </c>
      <c r="B30" s="55">
        <v>101</v>
      </c>
      <c r="C30" s="54">
        <v>4021</v>
      </c>
      <c r="D30" s="56">
        <v>1850</v>
      </c>
      <c r="E30" s="55"/>
    </row>
    <row r="31" spans="1:5" ht="30" x14ac:dyDescent="0.25">
      <c r="A31" s="57" t="s">
        <v>24</v>
      </c>
      <c r="B31" s="55">
        <v>101</v>
      </c>
      <c r="C31" s="54">
        <v>4022</v>
      </c>
      <c r="D31" s="56">
        <v>1250</v>
      </c>
      <c r="E31" s="55"/>
    </row>
    <row r="32" spans="1:5" ht="30" x14ac:dyDescent="0.25">
      <c r="A32" s="57" t="s">
        <v>25</v>
      </c>
      <c r="B32" s="55">
        <v>101</v>
      </c>
      <c r="C32" s="54">
        <v>4023</v>
      </c>
      <c r="D32" s="56">
        <v>2500</v>
      </c>
      <c r="E32" s="55" t="s">
        <v>179</v>
      </c>
    </row>
    <row r="33" spans="1:5" ht="30" x14ac:dyDescent="0.25">
      <c r="A33" s="57" t="s">
        <v>26</v>
      </c>
      <c r="B33" s="55">
        <v>101</v>
      </c>
      <c r="C33" s="54">
        <v>4024</v>
      </c>
      <c r="D33" s="56">
        <v>3300</v>
      </c>
      <c r="E33" s="55" t="s">
        <v>180</v>
      </c>
    </row>
    <row r="34" spans="1:5" ht="30" x14ac:dyDescent="0.25">
      <c r="A34" s="57" t="s">
        <v>27</v>
      </c>
      <c r="B34" s="55">
        <v>101</v>
      </c>
      <c r="C34" s="54">
        <v>4025</v>
      </c>
      <c r="D34" s="56">
        <v>3000</v>
      </c>
      <c r="E34" s="55"/>
    </row>
    <row r="35" spans="1:5" ht="30" x14ac:dyDescent="0.25">
      <c r="A35" s="57" t="s">
        <v>28</v>
      </c>
      <c r="B35" s="55">
        <v>101</v>
      </c>
      <c r="C35" s="54">
        <v>4031</v>
      </c>
      <c r="D35" s="56">
        <v>250</v>
      </c>
      <c r="E35" s="55" t="s">
        <v>181</v>
      </c>
    </row>
    <row r="36" spans="1:5" ht="30" x14ac:dyDescent="0.25">
      <c r="A36" s="57" t="s">
        <v>29</v>
      </c>
      <c r="B36" s="55">
        <v>101</v>
      </c>
      <c r="C36" s="54">
        <v>4032</v>
      </c>
      <c r="D36" s="56">
        <v>1000</v>
      </c>
      <c r="E36" s="55"/>
    </row>
    <row r="37" spans="1:5" ht="30" x14ac:dyDescent="0.25">
      <c r="A37" s="57" t="s">
        <v>30</v>
      </c>
      <c r="B37" s="55">
        <v>101</v>
      </c>
      <c r="C37" s="54">
        <v>4041</v>
      </c>
      <c r="D37" s="56">
        <v>50</v>
      </c>
      <c r="E37" s="55"/>
    </row>
    <row r="38" spans="1:5" ht="30" x14ac:dyDescent="0.25">
      <c r="A38" s="57" t="s">
        <v>31</v>
      </c>
      <c r="B38" s="55">
        <v>101</v>
      </c>
      <c r="C38" s="54">
        <v>4043</v>
      </c>
      <c r="D38" s="56">
        <v>2500</v>
      </c>
      <c r="E38" s="55"/>
    </row>
    <row r="39" spans="1:5" ht="30" x14ac:dyDescent="0.25">
      <c r="A39" s="57" t="s">
        <v>130</v>
      </c>
      <c r="B39" s="55">
        <v>101</v>
      </c>
      <c r="C39" s="54">
        <v>4055</v>
      </c>
      <c r="D39" s="56">
        <v>200</v>
      </c>
      <c r="E39" s="55"/>
    </row>
    <row r="40" spans="1:5" ht="30" x14ac:dyDescent="0.25">
      <c r="A40" s="57" t="s">
        <v>32</v>
      </c>
      <c r="B40" s="55">
        <v>101</v>
      </c>
      <c r="C40" s="54">
        <v>4056</v>
      </c>
      <c r="D40" s="56">
        <v>10000</v>
      </c>
      <c r="E40" s="55" t="s">
        <v>182</v>
      </c>
    </row>
    <row r="41" spans="1:5" ht="30" x14ac:dyDescent="0.25">
      <c r="A41" s="57" t="s">
        <v>137</v>
      </c>
      <c r="B41" s="55">
        <v>101</v>
      </c>
      <c r="C41" s="54">
        <v>4057</v>
      </c>
      <c r="D41" s="56">
        <v>1300</v>
      </c>
      <c r="E41" s="55"/>
    </row>
    <row r="42" spans="1:5" ht="30" x14ac:dyDescent="0.25">
      <c r="A42" s="57" t="s">
        <v>33</v>
      </c>
      <c r="B42" s="55">
        <v>101</v>
      </c>
      <c r="C42" s="54">
        <v>4058</v>
      </c>
      <c r="D42" s="56">
        <v>2000</v>
      </c>
      <c r="E42" s="55" t="s">
        <v>183</v>
      </c>
    </row>
    <row r="43" spans="1:5" ht="30" x14ac:dyDescent="0.25">
      <c r="A43" s="57" t="s">
        <v>85</v>
      </c>
      <c r="B43" s="55">
        <v>101</v>
      </c>
      <c r="C43" s="54">
        <v>4103</v>
      </c>
      <c r="D43" s="56">
        <v>6000</v>
      </c>
      <c r="E43" s="55" t="s">
        <v>174</v>
      </c>
    </row>
    <row r="44" spans="1:5" ht="30" x14ac:dyDescent="0.25">
      <c r="A44" s="59" t="s">
        <v>39</v>
      </c>
      <c r="B44" s="60"/>
      <c r="C44" s="59">
        <v>102</v>
      </c>
      <c r="D44" s="61"/>
      <c r="E44" s="60"/>
    </row>
    <row r="45" spans="1:5" ht="30" x14ac:dyDescent="0.25">
      <c r="A45" s="57" t="s">
        <v>40</v>
      </c>
      <c r="B45" s="55">
        <v>102</v>
      </c>
      <c r="C45" s="54">
        <v>4011</v>
      </c>
      <c r="D45" s="56">
        <v>0</v>
      </c>
      <c r="E45" s="55"/>
    </row>
    <row r="46" spans="1:5" ht="30" x14ac:dyDescent="0.25">
      <c r="A46" s="57" t="s">
        <v>41</v>
      </c>
      <c r="B46" s="55">
        <v>102</v>
      </c>
      <c r="C46" s="54">
        <v>4014</v>
      </c>
      <c r="D46" s="56">
        <v>3000</v>
      </c>
      <c r="E46" s="55"/>
    </row>
    <row r="47" spans="1:5" ht="30" x14ac:dyDescent="0.25">
      <c r="A47" s="57" t="s">
        <v>42</v>
      </c>
      <c r="B47" s="55">
        <v>102</v>
      </c>
      <c r="C47" s="54">
        <v>4028</v>
      </c>
      <c r="D47" s="56">
        <v>3500</v>
      </c>
      <c r="E47" s="55"/>
    </row>
    <row r="48" spans="1:5" ht="30" x14ac:dyDescent="0.25">
      <c r="A48" s="54" t="s">
        <v>43</v>
      </c>
      <c r="B48" s="55">
        <v>102</v>
      </c>
      <c r="C48" s="54">
        <v>4030</v>
      </c>
      <c r="D48" s="56">
        <v>420</v>
      </c>
      <c r="E48" s="55"/>
    </row>
    <row r="49" spans="1:5" ht="30" x14ac:dyDescent="0.25">
      <c r="A49" s="57" t="s">
        <v>44</v>
      </c>
      <c r="B49" s="55">
        <v>102</v>
      </c>
      <c r="C49" s="54">
        <v>4036</v>
      </c>
      <c r="D49" s="56">
        <v>140</v>
      </c>
      <c r="E49" s="55"/>
    </row>
    <row r="50" spans="1:5" ht="30" x14ac:dyDescent="0.25">
      <c r="A50" s="57" t="s">
        <v>45</v>
      </c>
      <c r="B50" s="55">
        <v>102</v>
      </c>
      <c r="C50" s="54">
        <v>4036</v>
      </c>
      <c r="D50" s="56">
        <v>2000</v>
      </c>
      <c r="E50" s="55"/>
    </row>
    <row r="51" spans="1:5" ht="30" x14ac:dyDescent="0.25">
      <c r="A51" s="57" t="s">
        <v>161</v>
      </c>
      <c r="B51" s="55">
        <v>102</v>
      </c>
      <c r="C51" s="54">
        <v>4036</v>
      </c>
      <c r="D51" s="56">
        <v>3000</v>
      </c>
      <c r="E51" s="55"/>
    </row>
    <row r="52" spans="1:5" ht="30" x14ac:dyDescent="0.25">
      <c r="A52" s="57" t="s">
        <v>82</v>
      </c>
      <c r="B52" s="55">
        <v>102</v>
      </c>
      <c r="C52" s="54">
        <v>4018</v>
      </c>
      <c r="D52" s="56">
        <v>0</v>
      </c>
      <c r="E52" s="55" t="s">
        <v>171</v>
      </c>
    </row>
    <row r="53" spans="1:5" ht="30" x14ac:dyDescent="0.25">
      <c r="A53" s="57" t="s">
        <v>46</v>
      </c>
      <c r="B53" s="55">
        <v>102</v>
      </c>
      <c r="C53" s="54">
        <v>4135</v>
      </c>
      <c r="D53" s="56">
        <v>250</v>
      </c>
      <c r="E53" s="55"/>
    </row>
    <row r="54" spans="1:5" ht="30" x14ac:dyDescent="0.25">
      <c r="A54" s="59" t="s">
        <v>47</v>
      </c>
      <c r="B54" s="60"/>
      <c r="C54" s="59">
        <v>103</v>
      </c>
      <c r="D54" s="61"/>
      <c r="E54" s="60"/>
    </row>
    <row r="55" spans="1:5" ht="30" x14ac:dyDescent="0.25">
      <c r="A55" s="57" t="s">
        <v>48</v>
      </c>
      <c r="B55" s="55">
        <v>103</v>
      </c>
      <c r="C55" s="54">
        <v>4037</v>
      </c>
      <c r="D55" s="56">
        <v>14500</v>
      </c>
      <c r="E55" s="55"/>
    </row>
    <row r="56" spans="1:5" ht="30" x14ac:dyDescent="0.25">
      <c r="A56" s="57" t="s">
        <v>49</v>
      </c>
      <c r="B56" s="55">
        <v>103</v>
      </c>
      <c r="C56" s="54">
        <v>4037</v>
      </c>
      <c r="D56" s="56">
        <v>1000</v>
      </c>
      <c r="E56" s="55"/>
    </row>
    <row r="57" spans="1:5" ht="30" x14ac:dyDescent="0.25">
      <c r="A57" s="57" t="s">
        <v>50</v>
      </c>
      <c r="B57" s="55">
        <v>103</v>
      </c>
      <c r="C57" s="54">
        <v>4037</v>
      </c>
      <c r="D57" s="56">
        <v>4500</v>
      </c>
      <c r="E57" s="55"/>
    </row>
    <row r="58" spans="1:5" ht="30" x14ac:dyDescent="0.25">
      <c r="A58" s="57" t="s">
        <v>51</v>
      </c>
      <c r="B58" s="55">
        <v>103</v>
      </c>
      <c r="C58" s="54">
        <v>4037</v>
      </c>
      <c r="D58" s="56">
        <v>3000</v>
      </c>
      <c r="E58" s="55"/>
    </row>
    <row r="59" spans="1:5" ht="30" x14ac:dyDescent="0.25">
      <c r="A59" s="57" t="s">
        <v>116</v>
      </c>
      <c r="B59" s="55">
        <v>103</v>
      </c>
      <c r="C59" s="54">
        <v>4035</v>
      </c>
      <c r="D59" s="56">
        <v>2500</v>
      </c>
      <c r="E59" s="55"/>
    </row>
    <row r="60" spans="1:5" ht="30" x14ac:dyDescent="0.25">
      <c r="A60" s="57" t="s">
        <v>83</v>
      </c>
      <c r="B60" s="55">
        <v>103</v>
      </c>
      <c r="C60" s="58">
        <v>4037</v>
      </c>
      <c r="D60" s="56">
        <v>0</v>
      </c>
      <c r="E60" s="55"/>
    </row>
    <row r="61" spans="1:5" ht="30" x14ac:dyDescent="0.25">
      <c r="A61" s="59" t="s">
        <v>35</v>
      </c>
      <c r="B61" s="60"/>
      <c r="C61" s="59">
        <v>104</v>
      </c>
      <c r="D61" s="61"/>
      <c r="E61" s="60"/>
    </row>
    <row r="62" spans="1:5" ht="30" x14ac:dyDescent="0.25">
      <c r="A62" s="57" t="s">
        <v>36</v>
      </c>
      <c r="B62" s="55">
        <v>104</v>
      </c>
      <c r="C62" s="54">
        <v>4029</v>
      </c>
      <c r="D62" s="56">
        <v>6000</v>
      </c>
      <c r="E62" s="55"/>
    </row>
    <row r="63" spans="1:5" ht="30" x14ac:dyDescent="0.25">
      <c r="A63" s="57" t="s">
        <v>102</v>
      </c>
      <c r="B63" s="55">
        <v>104</v>
      </c>
      <c r="C63" s="54">
        <v>4033</v>
      </c>
      <c r="D63" s="56">
        <v>750</v>
      </c>
      <c r="E63" s="55"/>
    </row>
    <row r="64" spans="1:5" ht="30" x14ac:dyDescent="0.25">
      <c r="A64" s="57" t="s">
        <v>162</v>
      </c>
      <c r="B64" s="55">
        <v>104</v>
      </c>
      <c r="C64" s="54">
        <v>4044</v>
      </c>
      <c r="D64" s="56">
        <v>400</v>
      </c>
      <c r="E64" s="55"/>
    </row>
    <row r="65" spans="1:5" ht="30" x14ac:dyDescent="0.25">
      <c r="A65" s="57" t="s">
        <v>37</v>
      </c>
      <c r="B65" s="55">
        <v>104</v>
      </c>
      <c r="C65" s="54">
        <v>4072</v>
      </c>
      <c r="D65" s="56">
        <v>1500</v>
      </c>
      <c r="E65" s="55"/>
    </row>
    <row r="66" spans="1:5" ht="30" x14ac:dyDescent="0.25">
      <c r="A66" s="57" t="s">
        <v>38</v>
      </c>
      <c r="B66" s="55">
        <v>104</v>
      </c>
      <c r="C66" s="54">
        <v>4136</v>
      </c>
      <c r="D66" s="56">
        <v>50</v>
      </c>
      <c r="E66" s="55"/>
    </row>
    <row r="67" spans="1:5" ht="30" x14ac:dyDescent="0.25">
      <c r="A67" s="59" t="s">
        <v>54</v>
      </c>
      <c r="B67" s="60"/>
      <c r="C67" s="59">
        <v>106</v>
      </c>
      <c r="D67" s="61"/>
      <c r="E67" s="60"/>
    </row>
    <row r="68" spans="1:5" ht="30" x14ac:dyDescent="0.25">
      <c r="A68" s="57" t="s">
        <v>55</v>
      </c>
      <c r="B68" s="55">
        <v>106</v>
      </c>
      <c r="C68" s="54">
        <v>4053</v>
      </c>
      <c r="D68" s="56">
        <v>1975</v>
      </c>
      <c r="E68" s="55"/>
    </row>
    <row r="69" spans="1:5" ht="30" x14ac:dyDescent="0.25">
      <c r="A69" s="57" t="s">
        <v>140</v>
      </c>
      <c r="B69" s="55">
        <v>106</v>
      </c>
      <c r="C69" s="54">
        <v>4053</v>
      </c>
      <c r="D69" s="56">
        <v>5500</v>
      </c>
      <c r="E69" s="55" t="s">
        <v>176</v>
      </c>
    </row>
    <row r="70" spans="1:5" ht="30" x14ac:dyDescent="0.25">
      <c r="A70" s="57" t="s">
        <v>56</v>
      </c>
      <c r="B70" s="55">
        <v>106</v>
      </c>
      <c r="C70" s="54">
        <v>4054</v>
      </c>
      <c r="D70" s="56">
        <v>11460</v>
      </c>
      <c r="E70" s="55"/>
    </row>
    <row r="71" spans="1:5" ht="30" x14ac:dyDescent="0.25">
      <c r="A71" s="57" t="s">
        <v>54</v>
      </c>
      <c r="B71" s="55">
        <v>106</v>
      </c>
      <c r="C71" s="54">
        <v>4120</v>
      </c>
      <c r="D71" s="56">
        <v>500</v>
      </c>
      <c r="E71" s="55"/>
    </row>
    <row r="72" spans="1:5" ht="30" x14ac:dyDescent="0.25">
      <c r="A72" s="62" t="s">
        <v>57</v>
      </c>
      <c r="B72" s="55">
        <v>106</v>
      </c>
      <c r="C72" s="58">
        <v>4128</v>
      </c>
      <c r="D72" s="56">
        <v>6000</v>
      </c>
      <c r="E72" s="55" t="s">
        <v>175</v>
      </c>
    </row>
    <row r="73" spans="1:5" ht="30" x14ac:dyDescent="0.25">
      <c r="A73" s="62" t="s">
        <v>110</v>
      </c>
      <c r="B73" s="55">
        <v>106</v>
      </c>
      <c r="C73" s="58">
        <v>4128</v>
      </c>
      <c r="D73" s="56">
        <v>4000</v>
      </c>
      <c r="E73" s="55"/>
    </row>
    <row r="74" spans="1:5" ht="30" x14ac:dyDescent="0.25">
      <c r="A74" s="59" t="s">
        <v>69</v>
      </c>
      <c r="B74" s="60"/>
      <c r="C74" s="59">
        <v>109</v>
      </c>
      <c r="D74" s="61"/>
      <c r="E74" s="60"/>
    </row>
    <row r="75" spans="1:5" ht="30" x14ac:dyDescent="0.25">
      <c r="A75" s="57" t="s">
        <v>86</v>
      </c>
      <c r="B75" s="55">
        <v>109</v>
      </c>
      <c r="C75" s="54">
        <v>4060</v>
      </c>
      <c r="D75" s="56">
        <v>11520</v>
      </c>
      <c r="E75" s="55" t="s">
        <v>184</v>
      </c>
    </row>
    <row r="76" spans="1:5" ht="30" x14ac:dyDescent="0.25">
      <c r="A76" s="57" t="s">
        <v>87</v>
      </c>
      <c r="B76" s="55">
        <v>109</v>
      </c>
      <c r="C76" s="54">
        <v>4060</v>
      </c>
      <c r="D76" s="56">
        <v>5000</v>
      </c>
      <c r="E76" s="55" t="s">
        <v>184</v>
      </c>
    </row>
    <row r="77" spans="1:5" ht="30" x14ac:dyDescent="0.25">
      <c r="A77" s="54" t="s">
        <v>125</v>
      </c>
      <c r="B77" s="55">
        <v>109</v>
      </c>
      <c r="C77" s="54">
        <v>4063</v>
      </c>
      <c r="D77" s="56">
        <v>5000</v>
      </c>
      <c r="E77" s="55" t="s">
        <v>184</v>
      </c>
    </row>
    <row r="78" spans="1:5" ht="30" x14ac:dyDescent="0.25">
      <c r="A78" s="57" t="s">
        <v>70</v>
      </c>
      <c r="B78" s="55">
        <v>109</v>
      </c>
      <c r="C78" s="54">
        <v>4061</v>
      </c>
      <c r="D78" s="56">
        <v>10000</v>
      </c>
      <c r="E78" s="55" t="s">
        <v>184</v>
      </c>
    </row>
    <row r="79" spans="1:5" ht="30" x14ac:dyDescent="0.25">
      <c r="A79" s="57" t="s">
        <v>136</v>
      </c>
      <c r="B79" s="55">
        <v>109</v>
      </c>
      <c r="C79" s="54">
        <v>4064</v>
      </c>
      <c r="D79" s="56">
        <v>10000</v>
      </c>
      <c r="E79" s="55" t="s">
        <v>184</v>
      </c>
    </row>
    <row r="80" spans="1:5" ht="30" x14ac:dyDescent="0.25">
      <c r="A80" s="59" t="s">
        <v>71</v>
      </c>
      <c r="B80" s="60"/>
      <c r="C80" s="59">
        <v>113</v>
      </c>
      <c r="D80" s="61"/>
      <c r="E80" s="60"/>
    </row>
    <row r="81" spans="1:5" ht="30" x14ac:dyDescent="0.25">
      <c r="A81" s="54" t="s">
        <v>75</v>
      </c>
      <c r="B81" s="55">
        <v>113</v>
      </c>
      <c r="C81" s="54">
        <v>4138</v>
      </c>
      <c r="D81" s="56">
        <v>5000</v>
      </c>
      <c r="E81" s="55"/>
    </row>
    <row r="82" spans="1:5" ht="30" x14ac:dyDescent="0.25">
      <c r="A82" s="54" t="s">
        <v>120</v>
      </c>
      <c r="B82" s="55">
        <v>113</v>
      </c>
      <c r="C82" s="54">
        <v>4140</v>
      </c>
      <c r="D82" s="56">
        <v>15500</v>
      </c>
      <c r="E82" s="55"/>
    </row>
    <row r="83" spans="1:5" ht="30" x14ac:dyDescent="0.25">
      <c r="A83" s="54" t="s">
        <v>121</v>
      </c>
      <c r="B83" s="55">
        <v>113</v>
      </c>
      <c r="C83" s="54">
        <v>4141</v>
      </c>
      <c r="D83" s="56">
        <v>3975</v>
      </c>
      <c r="E83" s="55"/>
    </row>
    <row r="84" spans="1:5" ht="30" x14ac:dyDescent="0.25">
      <c r="A84" s="54" t="s">
        <v>122</v>
      </c>
      <c r="B84" s="55">
        <v>113</v>
      </c>
      <c r="C84" s="54">
        <v>4142</v>
      </c>
      <c r="D84" s="56">
        <v>3950</v>
      </c>
      <c r="E84" s="55"/>
    </row>
    <row r="85" spans="1:5" ht="30" x14ac:dyDescent="0.25">
      <c r="A85" s="54" t="s">
        <v>123</v>
      </c>
      <c r="B85" s="55">
        <v>113</v>
      </c>
      <c r="C85" s="54">
        <v>4143</v>
      </c>
      <c r="D85" s="56">
        <v>8000</v>
      </c>
      <c r="E85" s="55"/>
    </row>
    <row r="86" spans="1:5" ht="30" x14ac:dyDescent="0.25">
      <c r="A86" s="54" t="s">
        <v>124</v>
      </c>
      <c r="B86" s="55">
        <v>113</v>
      </c>
      <c r="C86" s="54">
        <v>4144</v>
      </c>
      <c r="D86" s="56">
        <v>500</v>
      </c>
      <c r="E86" s="55"/>
    </row>
    <row r="87" spans="1:5" ht="30" x14ac:dyDescent="0.25">
      <c r="A87" s="54" t="s">
        <v>126</v>
      </c>
      <c r="B87" s="55">
        <v>113</v>
      </c>
      <c r="C87" s="54">
        <v>4145</v>
      </c>
      <c r="D87" s="56">
        <v>5000</v>
      </c>
      <c r="E87" s="55"/>
    </row>
    <row r="88" spans="1:5" ht="30" x14ac:dyDescent="0.25">
      <c r="A88" s="63" t="s">
        <v>74</v>
      </c>
      <c r="B88" s="55">
        <v>113</v>
      </c>
      <c r="C88" s="63">
        <v>4134</v>
      </c>
      <c r="D88" s="64">
        <v>0</v>
      </c>
      <c r="E88" s="55" t="s">
        <v>185</v>
      </c>
    </row>
    <row r="89" spans="1:5" ht="30" x14ac:dyDescent="0.25">
      <c r="A89" s="55" t="s">
        <v>173</v>
      </c>
      <c r="B89" s="55">
        <v>113</v>
      </c>
      <c r="C89" s="55">
        <v>4146</v>
      </c>
      <c r="D89" s="65">
        <v>0</v>
      </c>
      <c r="E89" s="55"/>
    </row>
    <row r="90" spans="1:5" ht="30" x14ac:dyDescent="0.25">
      <c r="A90" s="55" t="s">
        <v>277</v>
      </c>
      <c r="B90" s="55">
        <v>113</v>
      </c>
      <c r="C90" s="55">
        <v>4051</v>
      </c>
      <c r="D90" s="65"/>
      <c r="E90" s="55"/>
    </row>
    <row r="91" spans="1:5" ht="30" x14ac:dyDescent="0.25">
      <c r="A91" s="59" t="s">
        <v>58</v>
      </c>
      <c r="B91" s="60"/>
      <c r="C91" s="59">
        <v>114</v>
      </c>
      <c r="D91" s="61"/>
      <c r="E91" s="60"/>
    </row>
    <row r="92" spans="1:5" ht="30" x14ac:dyDescent="0.25">
      <c r="A92" s="57" t="s">
        <v>59</v>
      </c>
      <c r="B92" s="55">
        <v>114</v>
      </c>
      <c r="C92" s="54">
        <v>4068</v>
      </c>
      <c r="D92" s="56">
        <v>850</v>
      </c>
      <c r="E92" s="55"/>
    </row>
    <row r="93" spans="1:5" ht="30" x14ac:dyDescent="0.25">
      <c r="A93" s="57" t="s">
        <v>60</v>
      </c>
      <c r="B93" s="55">
        <v>114</v>
      </c>
      <c r="C93" s="54">
        <v>4070</v>
      </c>
      <c r="D93" s="56">
        <v>500</v>
      </c>
      <c r="E93" s="55"/>
    </row>
    <row r="94" spans="1:5" ht="30" x14ac:dyDescent="0.25">
      <c r="A94" s="57" t="s">
        <v>77</v>
      </c>
      <c r="B94" s="55">
        <v>114</v>
      </c>
      <c r="C94" s="54">
        <v>4049</v>
      </c>
      <c r="D94" s="56">
        <v>1500</v>
      </c>
      <c r="E94" s="55"/>
    </row>
    <row r="95" spans="1:5" ht="30" x14ac:dyDescent="0.25">
      <c r="A95" s="57" t="s">
        <v>72</v>
      </c>
      <c r="B95" s="55">
        <v>114</v>
      </c>
      <c r="C95" s="54">
        <v>4076</v>
      </c>
      <c r="D95" s="56">
        <v>2500</v>
      </c>
      <c r="E95" s="55"/>
    </row>
    <row r="96" spans="1:5" ht="30" x14ac:dyDescent="0.25">
      <c r="A96" s="57" t="s">
        <v>73</v>
      </c>
      <c r="B96" s="55">
        <v>114</v>
      </c>
      <c r="C96" s="54">
        <v>4108</v>
      </c>
      <c r="D96" s="56">
        <v>2500</v>
      </c>
      <c r="E96" s="55"/>
    </row>
    <row r="97" spans="1:5" ht="30" x14ac:dyDescent="0.25">
      <c r="A97" s="57" t="s">
        <v>115</v>
      </c>
      <c r="B97" s="55">
        <v>114</v>
      </c>
      <c r="C97" s="54">
        <v>4109</v>
      </c>
      <c r="D97" s="56">
        <v>750</v>
      </c>
      <c r="E97" s="55"/>
    </row>
    <row r="98" spans="1:5" ht="30" x14ac:dyDescent="0.25">
      <c r="A98" s="57" t="s">
        <v>61</v>
      </c>
      <c r="B98" s="55">
        <v>114</v>
      </c>
      <c r="C98" s="54">
        <v>4105</v>
      </c>
      <c r="D98" s="56">
        <v>20000</v>
      </c>
      <c r="E98" s="55"/>
    </row>
    <row r="99" spans="1:5" ht="30" x14ac:dyDescent="0.25">
      <c r="A99" s="57" t="s">
        <v>62</v>
      </c>
      <c r="B99" s="55">
        <v>114</v>
      </c>
      <c r="C99" s="54">
        <v>4105</v>
      </c>
      <c r="D99" s="56">
        <v>3000</v>
      </c>
      <c r="E99" s="55"/>
    </row>
    <row r="100" spans="1:5" ht="30" x14ac:dyDescent="0.25">
      <c r="A100" s="66" t="s">
        <v>63</v>
      </c>
      <c r="B100" s="55">
        <v>114</v>
      </c>
      <c r="C100" s="54">
        <v>4105</v>
      </c>
      <c r="D100" s="56">
        <v>5000</v>
      </c>
      <c r="E100" s="55"/>
    </row>
    <row r="101" spans="1:5" ht="30" x14ac:dyDescent="0.25">
      <c r="A101" s="66" t="s">
        <v>93</v>
      </c>
      <c r="B101" s="55">
        <v>114</v>
      </c>
      <c r="C101" s="55">
        <v>4123</v>
      </c>
      <c r="D101" s="56">
        <v>16000</v>
      </c>
      <c r="E101" s="55"/>
    </row>
    <row r="102" spans="1:5" ht="30" x14ac:dyDescent="0.25">
      <c r="A102" s="59" t="s">
        <v>64</v>
      </c>
      <c r="B102" s="60"/>
      <c r="C102" s="59">
        <v>201</v>
      </c>
      <c r="D102" s="61"/>
      <c r="E102" s="60"/>
    </row>
    <row r="103" spans="1:5" ht="30" x14ac:dyDescent="0.25">
      <c r="A103" s="54" t="s">
        <v>43</v>
      </c>
      <c r="B103" s="55">
        <v>201</v>
      </c>
      <c r="C103" s="54">
        <v>4030</v>
      </c>
      <c r="D103" s="56">
        <v>200</v>
      </c>
      <c r="E103" s="55"/>
    </row>
    <row r="104" spans="1:5" ht="30" x14ac:dyDescent="0.25">
      <c r="A104" s="57" t="s">
        <v>53</v>
      </c>
      <c r="B104" s="55">
        <v>201</v>
      </c>
      <c r="C104" s="54">
        <v>4037</v>
      </c>
      <c r="D104" s="56">
        <v>900</v>
      </c>
      <c r="E104" s="55"/>
    </row>
    <row r="105" spans="1:5" ht="30" x14ac:dyDescent="0.25">
      <c r="A105" s="59" t="s">
        <v>65</v>
      </c>
      <c r="B105" s="60"/>
      <c r="C105" s="59">
        <v>202</v>
      </c>
      <c r="D105" s="61"/>
      <c r="E105" s="60"/>
    </row>
    <row r="106" spans="1:5" ht="30" x14ac:dyDescent="0.25">
      <c r="A106" s="54" t="s">
        <v>43</v>
      </c>
      <c r="B106" s="55">
        <v>202</v>
      </c>
      <c r="C106" s="54">
        <v>4030</v>
      </c>
      <c r="D106" s="56">
        <v>350</v>
      </c>
      <c r="E106" s="55"/>
    </row>
    <row r="107" spans="1:5" ht="30" x14ac:dyDescent="0.25">
      <c r="A107" s="57" t="s">
        <v>53</v>
      </c>
      <c r="B107" s="55">
        <v>202</v>
      </c>
      <c r="C107" s="54">
        <v>4037</v>
      </c>
      <c r="D107" s="56">
        <v>750</v>
      </c>
      <c r="E107" s="55"/>
    </row>
    <row r="108" spans="1:5" ht="30" x14ac:dyDescent="0.25">
      <c r="A108" s="59" t="s">
        <v>66</v>
      </c>
      <c r="B108" s="60"/>
      <c r="C108" s="59">
        <v>203</v>
      </c>
      <c r="D108" s="61"/>
      <c r="E108" s="60"/>
    </row>
    <row r="109" spans="1:5" ht="30" x14ac:dyDescent="0.25">
      <c r="A109" s="54" t="s">
        <v>43</v>
      </c>
      <c r="B109" s="55">
        <v>203</v>
      </c>
      <c r="C109" s="54">
        <v>4030</v>
      </c>
      <c r="D109" s="56">
        <v>200</v>
      </c>
      <c r="E109" s="55"/>
    </row>
    <row r="110" spans="1:5" ht="30" x14ac:dyDescent="0.25">
      <c r="A110" s="57" t="s">
        <v>53</v>
      </c>
      <c r="B110" s="55">
        <v>203</v>
      </c>
      <c r="C110" s="54">
        <v>4037</v>
      </c>
      <c r="D110" s="56">
        <v>750</v>
      </c>
      <c r="E110" s="55"/>
    </row>
    <row r="111" spans="1:5" ht="30" x14ac:dyDescent="0.25">
      <c r="A111" s="59" t="s">
        <v>52</v>
      </c>
      <c r="B111" s="60"/>
      <c r="C111" s="59">
        <v>204</v>
      </c>
      <c r="D111" s="61"/>
      <c r="E111" s="60"/>
    </row>
    <row r="112" spans="1:5" ht="30" x14ac:dyDescent="0.25">
      <c r="A112" s="57" t="s">
        <v>94</v>
      </c>
      <c r="B112" s="55">
        <v>204</v>
      </c>
      <c r="C112" s="54">
        <v>4037</v>
      </c>
      <c r="D112" s="56">
        <v>11500</v>
      </c>
      <c r="E112" s="55"/>
    </row>
    <row r="113" spans="1:5" ht="30" x14ac:dyDescent="0.25">
      <c r="A113" s="57" t="s">
        <v>109</v>
      </c>
      <c r="B113" s="55">
        <v>204</v>
      </c>
      <c r="C113" s="54">
        <v>4128</v>
      </c>
      <c r="D113" s="56">
        <v>3000</v>
      </c>
      <c r="E113" s="55"/>
    </row>
    <row r="114" spans="1:5" ht="26.25" x14ac:dyDescent="0.25">
      <c r="A114" s="51"/>
      <c r="B114" s="51"/>
      <c r="C114" s="51"/>
      <c r="D114" s="51"/>
      <c r="E114" s="51"/>
    </row>
    <row r="115" spans="1:5" ht="26.25" x14ac:dyDescent="0.25">
      <c r="A115" s="50" t="s">
        <v>187</v>
      </c>
      <c r="B115" s="50"/>
      <c r="C115" s="50"/>
      <c r="D115" s="50"/>
      <c r="E115" s="50"/>
    </row>
    <row r="116" spans="1:5" ht="26.25" x14ac:dyDescent="0.25">
      <c r="A116" s="50">
        <v>1</v>
      </c>
      <c r="B116" s="50"/>
      <c r="C116" s="50"/>
      <c r="D116" s="50"/>
      <c r="E116" s="50"/>
    </row>
    <row r="117" spans="1:5" ht="26.25" x14ac:dyDescent="0.25">
      <c r="A117" s="50">
        <v>2</v>
      </c>
      <c r="B117" s="50"/>
      <c r="C117" s="50"/>
      <c r="D117" s="50"/>
      <c r="E117" s="50"/>
    </row>
    <row r="118" spans="1:5" ht="26.25" x14ac:dyDescent="0.25">
      <c r="A118" s="50">
        <v>3</v>
      </c>
      <c r="B118" s="50"/>
      <c r="C118" s="50"/>
      <c r="D118" s="50"/>
      <c r="E118" s="50"/>
    </row>
    <row r="119" spans="1:5" ht="26.25" x14ac:dyDescent="0.25">
      <c r="A119" s="50">
        <v>4</v>
      </c>
      <c r="B119" s="50"/>
      <c r="C119" s="50"/>
      <c r="D119" s="50"/>
      <c r="E119" s="50"/>
    </row>
    <row r="120" spans="1:5" ht="26.25" x14ac:dyDescent="0.25">
      <c r="A120" s="50">
        <v>5</v>
      </c>
      <c r="B120" s="50"/>
      <c r="C120" s="50"/>
      <c r="D120" s="50"/>
      <c r="E120" s="50"/>
    </row>
    <row r="121" spans="1:5" ht="26.25" x14ac:dyDescent="0.25">
      <c r="A121" s="50">
        <v>6</v>
      </c>
      <c r="B121" s="50"/>
      <c r="C121" s="50"/>
      <c r="D121" s="50"/>
      <c r="E121" s="50"/>
    </row>
    <row r="122" spans="1:5" ht="26.25" x14ac:dyDescent="0.25">
      <c r="A122" s="50">
        <v>7</v>
      </c>
      <c r="B122" s="50"/>
      <c r="C122" s="50"/>
      <c r="D122" s="50"/>
      <c r="E122" s="50"/>
    </row>
    <row r="123" spans="1:5" ht="26.25" x14ac:dyDescent="0.25">
      <c r="A123" s="50">
        <v>8</v>
      </c>
      <c r="B123" s="50"/>
      <c r="C123" s="50"/>
      <c r="D123" s="50"/>
      <c r="E123" s="50"/>
    </row>
    <row r="124" spans="1:5" ht="26.25" x14ac:dyDescent="0.25">
      <c r="A124" s="50">
        <v>9</v>
      </c>
      <c r="B124" s="50"/>
      <c r="C124" s="50"/>
      <c r="D124" s="50"/>
      <c r="E124" s="50"/>
    </row>
    <row r="125" spans="1:5" ht="26.25" x14ac:dyDescent="0.25">
      <c r="A125" s="50">
        <v>10</v>
      </c>
      <c r="B125" s="50"/>
      <c r="C125" s="50"/>
      <c r="D125" s="50"/>
      <c r="E125" s="50"/>
    </row>
    <row r="126" spans="1:5" x14ac:dyDescent="0.25">
      <c r="D126" s="20"/>
    </row>
    <row r="127" spans="1:5" x14ac:dyDescent="0.25">
      <c r="D127" s="20"/>
    </row>
    <row r="128" spans="1:5" x14ac:dyDescent="0.25">
      <c r="D128" s="20"/>
    </row>
    <row r="129" spans="1:4" x14ac:dyDescent="0.25">
      <c r="D129" s="20"/>
    </row>
    <row r="131" spans="1:4" x14ac:dyDescent="0.25">
      <c r="A131" s="29"/>
      <c r="C131" s="29"/>
    </row>
  </sheetData>
  <mergeCells count="1">
    <mergeCell ref="A1:E3"/>
  </mergeCells>
  <pageMargins left="0.7" right="0.7" top="0.75" bottom="0.75" header="0.3" footer="0.3"/>
  <pageSetup paperSize="9" scale="4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B053-131F-4A66-A521-CB7D6FF633CE}">
  <sheetPr>
    <pageSetUpPr fitToPage="1"/>
  </sheetPr>
  <dimension ref="A1:E116"/>
  <sheetViews>
    <sheetView topLeftCell="A28" zoomScale="70" zoomScaleNormal="70" workbookViewId="0">
      <selection activeCell="E85" sqref="E85"/>
    </sheetView>
  </sheetViews>
  <sheetFormatPr defaultColWidth="8.7109375" defaultRowHeight="15" x14ac:dyDescent="0.25"/>
  <cols>
    <col min="1" max="1" width="83.28515625" bestFit="1" customWidth="1"/>
    <col min="2" max="2" width="26.140625" bestFit="1" customWidth="1"/>
    <col min="3" max="3" width="11.7109375" bestFit="1" customWidth="1"/>
    <col min="4" max="4" width="21.42578125" bestFit="1" customWidth="1"/>
    <col min="5" max="5" width="93.42578125" bestFit="1" customWidth="1"/>
  </cols>
  <sheetData>
    <row r="1" spans="1:5" ht="14.65" customHeight="1" x14ac:dyDescent="0.25">
      <c r="A1" s="296" t="s">
        <v>141</v>
      </c>
      <c r="B1" s="297"/>
      <c r="C1" s="297"/>
      <c r="D1" s="297"/>
      <c r="E1" s="298"/>
    </row>
    <row r="2" spans="1:5" ht="14.65" customHeight="1" x14ac:dyDescent="0.25">
      <c r="A2" s="299"/>
      <c r="B2" s="300"/>
      <c r="C2" s="300"/>
      <c r="D2" s="300"/>
      <c r="E2" s="301"/>
    </row>
    <row r="3" spans="1:5" ht="14.65" customHeight="1" x14ac:dyDescent="0.25">
      <c r="A3" s="299"/>
      <c r="B3" s="300"/>
      <c r="C3" s="300"/>
      <c r="D3" s="300"/>
      <c r="E3" s="301"/>
    </row>
    <row r="4" spans="1:5" ht="14.65" customHeight="1" x14ac:dyDescent="0.25">
      <c r="A4" s="302"/>
      <c r="B4" s="303"/>
      <c r="C4" s="303"/>
      <c r="D4" s="303"/>
      <c r="E4" s="304"/>
    </row>
    <row r="5" spans="1:5" ht="30" x14ac:dyDescent="0.25">
      <c r="A5" s="52" t="s">
        <v>186</v>
      </c>
      <c r="B5" s="52" t="s">
        <v>164</v>
      </c>
      <c r="C5" s="52" t="s">
        <v>163</v>
      </c>
      <c r="D5" s="53"/>
      <c r="E5" s="52"/>
    </row>
    <row r="6" spans="1:5" ht="30" x14ac:dyDescent="0.25">
      <c r="A6" s="54" t="s">
        <v>3</v>
      </c>
      <c r="B6" s="55">
        <v>101</v>
      </c>
      <c r="C6" s="54">
        <v>1176</v>
      </c>
      <c r="D6" s="56">
        <v>366932</v>
      </c>
      <c r="E6" s="55"/>
    </row>
    <row r="7" spans="1:5" ht="30" x14ac:dyDescent="0.25">
      <c r="A7" s="57" t="s">
        <v>4</v>
      </c>
      <c r="B7" s="55">
        <v>101</v>
      </c>
      <c r="C7" s="54">
        <v>1177</v>
      </c>
      <c r="D7" s="56">
        <v>1370</v>
      </c>
      <c r="E7" s="55"/>
    </row>
    <row r="8" spans="1:5" ht="30" x14ac:dyDescent="0.25">
      <c r="A8" s="57" t="s">
        <v>5</v>
      </c>
      <c r="B8" s="55">
        <v>101</v>
      </c>
      <c r="C8" s="54">
        <v>1190</v>
      </c>
      <c r="D8" s="56">
        <v>2000</v>
      </c>
      <c r="E8" s="55"/>
    </row>
    <row r="9" spans="1:5" ht="30" x14ac:dyDescent="0.25">
      <c r="A9" s="57" t="s">
        <v>6</v>
      </c>
      <c r="B9" s="55">
        <v>102</v>
      </c>
      <c r="C9" s="54">
        <v>1001</v>
      </c>
      <c r="D9" s="56">
        <v>250</v>
      </c>
      <c r="E9" s="55"/>
    </row>
    <row r="10" spans="1:5" ht="30" x14ac:dyDescent="0.25">
      <c r="A10" s="57" t="s">
        <v>155</v>
      </c>
      <c r="B10" s="55"/>
      <c r="C10" s="54">
        <v>1007</v>
      </c>
      <c r="D10" s="56">
        <v>500</v>
      </c>
      <c r="E10" s="55" t="s">
        <v>166</v>
      </c>
    </row>
    <row r="11" spans="1:5" ht="30" x14ac:dyDescent="0.25">
      <c r="A11" s="57" t="s">
        <v>118</v>
      </c>
      <c r="B11" s="55"/>
      <c r="C11" s="54">
        <v>1077</v>
      </c>
      <c r="D11" s="56">
        <v>0</v>
      </c>
      <c r="E11" s="55" t="s">
        <v>178</v>
      </c>
    </row>
    <row r="12" spans="1:5" ht="30" x14ac:dyDescent="0.25">
      <c r="A12" s="57" t="s">
        <v>7</v>
      </c>
      <c r="B12" s="55">
        <v>204</v>
      </c>
      <c r="C12" s="54">
        <v>1003</v>
      </c>
      <c r="D12" s="56">
        <v>1700</v>
      </c>
      <c r="E12" s="55"/>
    </row>
    <row r="13" spans="1:5" ht="30" x14ac:dyDescent="0.25">
      <c r="A13" s="57" t="s">
        <v>8</v>
      </c>
      <c r="B13" s="55">
        <v>114</v>
      </c>
      <c r="C13" s="54">
        <v>1078</v>
      </c>
      <c r="D13" s="56">
        <v>2000</v>
      </c>
      <c r="E13" s="55"/>
    </row>
    <row r="14" spans="1:5" ht="30" x14ac:dyDescent="0.25">
      <c r="A14" s="57" t="s">
        <v>9</v>
      </c>
      <c r="B14" s="55">
        <v>201</v>
      </c>
      <c r="C14" s="54">
        <v>1080</v>
      </c>
      <c r="D14" s="56">
        <v>670</v>
      </c>
      <c r="E14" s="55"/>
    </row>
    <row r="15" spans="1:5" ht="30" x14ac:dyDescent="0.25">
      <c r="A15" s="57" t="s">
        <v>10</v>
      </c>
      <c r="B15" s="55">
        <v>202</v>
      </c>
      <c r="C15" s="54">
        <v>1080</v>
      </c>
      <c r="D15" s="56">
        <v>2345</v>
      </c>
      <c r="E15" s="55"/>
    </row>
    <row r="16" spans="1:5" ht="30" x14ac:dyDescent="0.25">
      <c r="A16" s="57" t="s">
        <v>11</v>
      </c>
      <c r="B16" s="55">
        <v>203</v>
      </c>
      <c r="C16" s="54">
        <v>1080</v>
      </c>
      <c r="D16" s="56">
        <v>1110</v>
      </c>
      <c r="E16" s="55"/>
    </row>
    <row r="17" spans="1:5" ht="30" x14ac:dyDescent="0.25">
      <c r="A17" s="57" t="s">
        <v>107</v>
      </c>
      <c r="B17" s="55" t="s">
        <v>165</v>
      </c>
      <c r="C17" s="54">
        <v>1085</v>
      </c>
      <c r="D17" s="56">
        <v>500</v>
      </c>
      <c r="E17" s="55" t="s">
        <v>177</v>
      </c>
    </row>
    <row r="18" spans="1:5" ht="30" x14ac:dyDescent="0.25">
      <c r="A18" s="57" t="s">
        <v>12</v>
      </c>
      <c r="B18" s="55">
        <v>101</v>
      </c>
      <c r="C18" s="58">
        <v>1004</v>
      </c>
      <c r="D18" s="56">
        <v>2600</v>
      </c>
      <c r="E18" s="55"/>
    </row>
    <row r="19" spans="1:5" ht="30" hidden="1" x14ac:dyDescent="0.25">
      <c r="A19" s="57" t="s">
        <v>84</v>
      </c>
      <c r="B19" s="55">
        <v>103</v>
      </c>
      <c r="C19" s="58">
        <v>1006</v>
      </c>
      <c r="D19" s="56">
        <v>0</v>
      </c>
      <c r="E19" s="55"/>
    </row>
    <row r="20" spans="1:5" ht="30" x14ac:dyDescent="0.25">
      <c r="A20" s="57" t="s">
        <v>167</v>
      </c>
      <c r="B20" s="55">
        <v>105</v>
      </c>
      <c r="C20" s="58">
        <v>1005</v>
      </c>
      <c r="D20" s="56"/>
      <c r="E20" s="55"/>
    </row>
    <row r="21" spans="1:5" ht="30" x14ac:dyDescent="0.25">
      <c r="A21" s="57" t="s">
        <v>172</v>
      </c>
      <c r="B21" s="55">
        <v>113</v>
      </c>
      <c r="C21" s="58">
        <v>1008</v>
      </c>
      <c r="D21" s="56"/>
      <c r="E21" s="55"/>
    </row>
    <row r="22" spans="1:5" ht="30" x14ac:dyDescent="0.25">
      <c r="A22" s="59" t="s">
        <v>15</v>
      </c>
      <c r="B22" s="60"/>
      <c r="C22" s="59">
        <v>100</v>
      </c>
      <c r="D22" s="61"/>
      <c r="E22" s="60"/>
    </row>
    <row r="23" spans="1:5" ht="30" x14ac:dyDescent="0.25">
      <c r="A23" s="57" t="s">
        <v>17</v>
      </c>
      <c r="B23" s="55">
        <v>100</v>
      </c>
      <c r="C23" s="54">
        <v>4010</v>
      </c>
      <c r="D23" s="56">
        <v>600</v>
      </c>
      <c r="E23" s="55"/>
    </row>
    <row r="24" spans="1:5" ht="30" x14ac:dyDescent="0.25">
      <c r="A24" s="57" t="s">
        <v>168</v>
      </c>
      <c r="B24" s="55"/>
      <c r="C24" s="54">
        <v>515</v>
      </c>
      <c r="D24" s="56"/>
      <c r="E24" s="55"/>
    </row>
    <row r="25" spans="1:5" ht="30" x14ac:dyDescent="0.25">
      <c r="A25" s="57" t="s">
        <v>169</v>
      </c>
      <c r="B25" s="55"/>
      <c r="C25" s="54">
        <v>516</v>
      </c>
      <c r="D25" s="56"/>
      <c r="E25" s="55"/>
    </row>
    <row r="26" spans="1:5" ht="30" x14ac:dyDescent="0.25">
      <c r="A26" s="57" t="s">
        <v>170</v>
      </c>
      <c r="B26" s="55"/>
      <c r="C26" s="54">
        <v>517</v>
      </c>
      <c r="D26" s="56"/>
      <c r="E26" s="55"/>
    </row>
    <row r="27" spans="1:5" ht="30" x14ac:dyDescent="0.25">
      <c r="A27" s="59" t="s">
        <v>20</v>
      </c>
      <c r="B27" s="60"/>
      <c r="C27" s="59">
        <v>101</v>
      </c>
      <c r="D27" s="61"/>
      <c r="E27" s="60"/>
    </row>
    <row r="28" spans="1:5" ht="30" x14ac:dyDescent="0.25">
      <c r="A28" s="57" t="s">
        <v>21</v>
      </c>
      <c r="B28" s="55">
        <v>101</v>
      </c>
      <c r="C28" s="54">
        <v>4009</v>
      </c>
      <c r="D28" s="56">
        <v>150</v>
      </c>
      <c r="E28" s="55"/>
    </row>
    <row r="29" spans="1:5" ht="30" x14ac:dyDescent="0.25">
      <c r="A29" s="57" t="s">
        <v>22</v>
      </c>
      <c r="B29" s="55">
        <v>101</v>
      </c>
      <c r="C29" s="54">
        <v>4011</v>
      </c>
      <c r="D29" s="56">
        <v>275</v>
      </c>
      <c r="E29" s="55"/>
    </row>
    <row r="30" spans="1:5" ht="30" x14ac:dyDescent="0.25">
      <c r="A30" s="57" t="s">
        <v>23</v>
      </c>
      <c r="B30" s="55">
        <v>101</v>
      </c>
      <c r="C30" s="54">
        <v>4020</v>
      </c>
      <c r="D30" s="56">
        <v>600</v>
      </c>
      <c r="E30" s="55"/>
    </row>
    <row r="31" spans="1:5" ht="30" x14ac:dyDescent="0.25">
      <c r="A31" s="57" t="s">
        <v>95</v>
      </c>
      <c r="B31" s="55">
        <v>101</v>
      </c>
      <c r="C31" s="54">
        <v>4021</v>
      </c>
      <c r="D31" s="56">
        <v>1900</v>
      </c>
      <c r="E31" s="55"/>
    </row>
    <row r="32" spans="1:5" ht="30" x14ac:dyDescent="0.25">
      <c r="A32" s="57" t="s">
        <v>24</v>
      </c>
      <c r="B32" s="55">
        <v>101</v>
      </c>
      <c r="C32" s="54">
        <v>4022</v>
      </c>
      <c r="D32" s="56">
        <v>1000</v>
      </c>
      <c r="E32" s="55"/>
    </row>
    <row r="33" spans="1:5" ht="30" x14ac:dyDescent="0.25">
      <c r="A33" s="57" t="s">
        <v>25</v>
      </c>
      <c r="B33" s="55">
        <v>101</v>
      </c>
      <c r="C33" s="54">
        <v>4023</v>
      </c>
      <c r="D33" s="56">
        <v>4500</v>
      </c>
      <c r="E33" s="55" t="s">
        <v>294</v>
      </c>
    </row>
    <row r="34" spans="1:5" ht="30" x14ac:dyDescent="0.25">
      <c r="A34" s="57" t="s">
        <v>26</v>
      </c>
      <c r="B34" s="55">
        <v>101</v>
      </c>
      <c r="C34" s="54">
        <v>4024</v>
      </c>
      <c r="D34" s="56">
        <v>4045</v>
      </c>
      <c r="E34" s="55" t="s">
        <v>295</v>
      </c>
    </row>
    <row r="35" spans="1:5" ht="30" x14ac:dyDescent="0.25">
      <c r="A35" s="57" t="s">
        <v>27</v>
      </c>
      <c r="B35" s="55">
        <v>101</v>
      </c>
      <c r="C35" s="54">
        <v>4025</v>
      </c>
      <c r="D35" s="56">
        <v>2900</v>
      </c>
      <c r="E35" s="55"/>
    </row>
    <row r="36" spans="1:5" ht="30" x14ac:dyDescent="0.25">
      <c r="A36" s="57" t="s">
        <v>28</v>
      </c>
      <c r="B36" s="55">
        <v>101</v>
      </c>
      <c r="C36" s="54">
        <v>4031</v>
      </c>
      <c r="D36" s="56">
        <v>250</v>
      </c>
      <c r="E36" s="55" t="s">
        <v>181</v>
      </c>
    </row>
    <row r="37" spans="1:5" ht="30" x14ac:dyDescent="0.25">
      <c r="A37" s="57" t="s">
        <v>29</v>
      </c>
      <c r="B37" s="55">
        <v>101</v>
      </c>
      <c r="C37" s="54">
        <v>4032</v>
      </c>
      <c r="D37" s="56">
        <v>1000</v>
      </c>
      <c r="E37" s="55"/>
    </row>
    <row r="38" spans="1:5" ht="30" x14ac:dyDescent="0.25">
      <c r="A38" s="57" t="s">
        <v>30</v>
      </c>
      <c r="B38" s="55">
        <v>101</v>
      </c>
      <c r="C38" s="54">
        <v>4041</v>
      </c>
      <c r="D38" s="56">
        <v>50</v>
      </c>
      <c r="E38" s="55"/>
    </row>
    <row r="39" spans="1:5" ht="30" x14ac:dyDescent="0.25">
      <c r="A39" s="57" t="s">
        <v>31</v>
      </c>
      <c r="B39" s="55">
        <v>101</v>
      </c>
      <c r="C39" s="54">
        <v>4043</v>
      </c>
      <c r="D39" s="56">
        <v>0</v>
      </c>
      <c r="E39" s="55" t="s">
        <v>296</v>
      </c>
    </row>
    <row r="40" spans="1:5" ht="30" x14ac:dyDescent="0.25">
      <c r="A40" s="57" t="s">
        <v>130</v>
      </c>
      <c r="B40" s="55">
        <v>101</v>
      </c>
      <c r="C40" s="54">
        <v>4055</v>
      </c>
      <c r="D40" s="56">
        <v>200</v>
      </c>
      <c r="E40" s="55"/>
    </row>
    <row r="41" spans="1:5" ht="30" x14ac:dyDescent="0.25">
      <c r="A41" s="57" t="s">
        <v>32</v>
      </c>
      <c r="B41" s="55">
        <v>101</v>
      </c>
      <c r="C41" s="54">
        <v>4056</v>
      </c>
      <c r="D41" s="56">
        <v>0</v>
      </c>
      <c r="E41" s="55" t="s">
        <v>296</v>
      </c>
    </row>
    <row r="42" spans="1:5" ht="30" x14ac:dyDescent="0.25">
      <c r="A42" s="57" t="s">
        <v>137</v>
      </c>
      <c r="B42" s="55">
        <v>101</v>
      </c>
      <c r="C42" s="54">
        <v>4057</v>
      </c>
      <c r="D42" s="56">
        <v>1100</v>
      </c>
      <c r="E42" s="55"/>
    </row>
    <row r="43" spans="1:5" ht="30" x14ac:dyDescent="0.25">
      <c r="A43" s="57" t="s">
        <v>33</v>
      </c>
      <c r="B43" s="55">
        <v>101</v>
      </c>
      <c r="C43" s="54">
        <v>4058</v>
      </c>
      <c r="D43" s="56">
        <v>1750</v>
      </c>
      <c r="E43" s="55" t="s">
        <v>183</v>
      </c>
    </row>
    <row r="44" spans="1:5" ht="30" x14ac:dyDescent="0.25">
      <c r="A44" s="57" t="s">
        <v>85</v>
      </c>
      <c r="B44" s="55">
        <v>101</v>
      </c>
      <c r="C44" s="54">
        <v>4103</v>
      </c>
      <c r="D44" s="56">
        <v>6000</v>
      </c>
      <c r="E44" s="55" t="s">
        <v>174</v>
      </c>
    </row>
    <row r="45" spans="1:5" ht="30" x14ac:dyDescent="0.25">
      <c r="A45" s="59" t="s">
        <v>39</v>
      </c>
      <c r="B45" s="60"/>
      <c r="C45" s="59">
        <v>102</v>
      </c>
      <c r="D45" s="61"/>
      <c r="E45" s="60"/>
    </row>
    <row r="46" spans="1:5" ht="30" x14ac:dyDescent="0.25">
      <c r="A46" s="57" t="s">
        <v>40</v>
      </c>
      <c r="B46" s="55">
        <v>102</v>
      </c>
      <c r="C46" s="54">
        <v>4011</v>
      </c>
      <c r="D46" s="56">
        <v>0</v>
      </c>
      <c r="E46" s="55"/>
    </row>
    <row r="47" spans="1:5" ht="30" x14ac:dyDescent="0.25">
      <c r="A47" s="57" t="s">
        <v>41</v>
      </c>
      <c r="B47" s="55">
        <v>102</v>
      </c>
      <c r="C47" s="54">
        <v>4014</v>
      </c>
      <c r="D47" s="56">
        <v>3000</v>
      </c>
      <c r="E47" s="55"/>
    </row>
    <row r="48" spans="1:5" ht="30" x14ac:dyDescent="0.25">
      <c r="A48" s="57" t="s">
        <v>42</v>
      </c>
      <c r="B48" s="55">
        <v>102</v>
      </c>
      <c r="C48" s="54">
        <v>4028</v>
      </c>
      <c r="D48" s="56">
        <v>3500</v>
      </c>
      <c r="E48" s="55"/>
    </row>
    <row r="49" spans="1:5" ht="30" x14ac:dyDescent="0.25">
      <c r="A49" s="54" t="s">
        <v>43</v>
      </c>
      <c r="B49" s="55">
        <v>102</v>
      </c>
      <c r="C49" s="54">
        <v>4030</v>
      </c>
      <c r="D49" s="56">
        <v>420</v>
      </c>
      <c r="E49" s="55"/>
    </row>
    <row r="50" spans="1:5" ht="30" x14ac:dyDescent="0.25">
      <c r="A50" s="57" t="s">
        <v>44</v>
      </c>
      <c r="B50" s="55">
        <v>102</v>
      </c>
      <c r="C50" s="54">
        <v>4036</v>
      </c>
      <c r="D50" s="56">
        <v>150</v>
      </c>
      <c r="E50" s="55"/>
    </row>
    <row r="51" spans="1:5" ht="30" x14ac:dyDescent="0.25">
      <c r="A51" s="57" t="s">
        <v>45</v>
      </c>
      <c r="B51" s="55">
        <v>102</v>
      </c>
      <c r="C51" s="54">
        <v>4036</v>
      </c>
      <c r="D51" s="56">
        <v>2000</v>
      </c>
      <c r="E51" s="55"/>
    </row>
    <row r="52" spans="1:5" ht="30" x14ac:dyDescent="0.25">
      <c r="A52" s="57" t="s">
        <v>161</v>
      </c>
      <c r="B52" s="55">
        <v>102</v>
      </c>
      <c r="C52" s="54">
        <v>4036</v>
      </c>
      <c r="D52" s="56">
        <v>3000</v>
      </c>
      <c r="E52" s="55" t="s">
        <v>298</v>
      </c>
    </row>
    <row r="53" spans="1:5" ht="30" x14ac:dyDescent="0.25">
      <c r="A53" s="57" t="s">
        <v>82</v>
      </c>
      <c r="B53" s="55">
        <v>102</v>
      </c>
      <c r="C53" s="54">
        <v>4018</v>
      </c>
      <c r="D53" s="56">
        <v>1000</v>
      </c>
      <c r="E53" s="55"/>
    </row>
    <row r="54" spans="1:5" ht="30" x14ac:dyDescent="0.25">
      <c r="A54" s="57" t="s">
        <v>46</v>
      </c>
      <c r="B54" s="55">
        <v>102</v>
      </c>
      <c r="C54" s="54">
        <v>4135</v>
      </c>
      <c r="D54" s="56">
        <v>300</v>
      </c>
      <c r="E54" s="55"/>
    </row>
    <row r="55" spans="1:5" ht="30" x14ac:dyDescent="0.25">
      <c r="A55" s="59" t="s">
        <v>47</v>
      </c>
      <c r="B55" s="60"/>
      <c r="C55" s="59">
        <v>103</v>
      </c>
      <c r="D55" s="61"/>
      <c r="E55" s="60"/>
    </row>
    <row r="56" spans="1:5" ht="30" x14ac:dyDescent="0.25">
      <c r="A56" s="57" t="s">
        <v>48</v>
      </c>
      <c r="B56" s="55">
        <v>103</v>
      </c>
      <c r="C56" s="54">
        <v>4037</v>
      </c>
      <c r="D56" s="56">
        <v>14500</v>
      </c>
      <c r="E56" s="55"/>
    </row>
    <row r="57" spans="1:5" ht="30" x14ac:dyDescent="0.25">
      <c r="A57" s="57" t="s">
        <v>49</v>
      </c>
      <c r="B57" s="55">
        <v>103</v>
      </c>
      <c r="C57" s="54">
        <v>4037</v>
      </c>
      <c r="D57" s="56">
        <v>500</v>
      </c>
      <c r="E57" s="55"/>
    </row>
    <row r="58" spans="1:5" ht="30" x14ac:dyDescent="0.25">
      <c r="A58" s="57" t="s">
        <v>50</v>
      </c>
      <c r="B58" s="55">
        <v>103</v>
      </c>
      <c r="C58" s="54">
        <v>4037</v>
      </c>
      <c r="D58" s="56">
        <v>4500</v>
      </c>
      <c r="E58" s="55" t="s">
        <v>297</v>
      </c>
    </row>
    <row r="59" spans="1:5" ht="30" x14ac:dyDescent="0.25">
      <c r="A59" s="57" t="s">
        <v>51</v>
      </c>
      <c r="B59" s="55">
        <v>103</v>
      </c>
      <c r="C59" s="54">
        <v>4037</v>
      </c>
      <c r="D59" s="56">
        <v>4000</v>
      </c>
      <c r="E59" s="55"/>
    </row>
    <row r="60" spans="1:5" ht="30" x14ac:dyDescent="0.25">
      <c r="A60" s="57" t="s">
        <v>116</v>
      </c>
      <c r="B60" s="55">
        <v>103</v>
      </c>
      <c r="C60" s="54">
        <v>4035</v>
      </c>
      <c r="D60" s="56">
        <v>2500</v>
      </c>
      <c r="E60" s="55"/>
    </row>
    <row r="61" spans="1:5" ht="30" x14ac:dyDescent="0.25">
      <c r="A61" s="57" t="s">
        <v>285</v>
      </c>
      <c r="B61" s="55">
        <v>103</v>
      </c>
      <c r="C61" s="58">
        <v>4037</v>
      </c>
      <c r="D61" s="56">
        <v>5800</v>
      </c>
      <c r="E61" s="55"/>
    </row>
    <row r="62" spans="1:5" ht="30" x14ac:dyDescent="0.25">
      <c r="A62" s="57" t="s">
        <v>286</v>
      </c>
      <c r="B62" s="55">
        <v>103</v>
      </c>
      <c r="C62" s="58">
        <v>4128</v>
      </c>
      <c r="D62" s="56">
        <v>6000</v>
      </c>
      <c r="E62" s="55" t="s">
        <v>287</v>
      </c>
    </row>
    <row r="63" spans="1:5" ht="30" x14ac:dyDescent="0.25">
      <c r="A63" s="59" t="s">
        <v>35</v>
      </c>
      <c r="B63" s="60"/>
      <c r="C63" s="59">
        <v>104</v>
      </c>
      <c r="D63" s="61"/>
      <c r="E63" s="60"/>
    </row>
    <row r="64" spans="1:5" ht="30" x14ac:dyDescent="0.25">
      <c r="A64" s="57" t="s">
        <v>36</v>
      </c>
      <c r="B64" s="55">
        <v>104</v>
      </c>
      <c r="C64" s="54">
        <v>4029</v>
      </c>
      <c r="D64" s="56">
        <v>6000</v>
      </c>
      <c r="E64" s="55"/>
    </row>
    <row r="65" spans="1:5" ht="30" x14ac:dyDescent="0.25">
      <c r="A65" s="57" t="s">
        <v>102</v>
      </c>
      <c r="B65" s="55">
        <v>104</v>
      </c>
      <c r="C65" s="54">
        <v>4033</v>
      </c>
      <c r="D65" s="56">
        <v>750</v>
      </c>
      <c r="E65" s="55"/>
    </row>
    <row r="66" spans="1:5" ht="30" x14ac:dyDescent="0.25">
      <c r="A66" s="57" t="s">
        <v>162</v>
      </c>
      <c r="B66" s="55">
        <v>104</v>
      </c>
      <c r="C66" s="54">
        <v>4044</v>
      </c>
      <c r="D66" s="56">
        <v>400</v>
      </c>
      <c r="E66" s="55"/>
    </row>
    <row r="67" spans="1:5" ht="30" x14ac:dyDescent="0.25">
      <c r="A67" s="57" t="s">
        <v>37</v>
      </c>
      <c r="B67" s="55">
        <v>104</v>
      </c>
      <c r="C67" s="54">
        <v>4072</v>
      </c>
      <c r="D67" s="56">
        <v>1500</v>
      </c>
      <c r="E67" s="55"/>
    </row>
    <row r="68" spans="1:5" ht="30" x14ac:dyDescent="0.25">
      <c r="A68" s="57" t="s">
        <v>38</v>
      </c>
      <c r="B68" s="55">
        <v>104</v>
      </c>
      <c r="C68" s="54">
        <v>4136</v>
      </c>
      <c r="D68" s="56">
        <v>50</v>
      </c>
      <c r="E68" s="55"/>
    </row>
    <row r="69" spans="1:5" ht="30" x14ac:dyDescent="0.25">
      <c r="A69" s="59" t="s">
        <v>54</v>
      </c>
      <c r="B69" s="60"/>
      <c r="C69" s="59">
        <v>106</v>
      </c>
      <c r="D69" s="61"/>
      <c r="E69" s="60"/>
    </row>
    <row r="70" spans="1:5" ht="30" x14ac:dyDescent="0.25">
      <c r="A70" s="57" t="s">
        <v>55</v>
      </c>
      <c r="B70" s="55">
        <v>106</v>
      </c>
      <c r="C70" s="54">
        <v>4053</v>
      </c>
      <c r="D70" s="56">
        <v>1975</v>
      </c>
      <c r="E70" s="55"/>
    </row>
    <row r="71" spans="1:5" ht="30" x14ac:dyDescent="0.25">
      <c r="A71" s="57" t="s">
        <v>140</v>
      </c>
      <c r="B71" s="55">
        <v>106</v>
      </c>
      <c r="C71" s="54">
        <v>4053</v>
      </c>
      <c r="D71" s="56">
        <v>5500</v>
      </c>
      <c r="E71" s="55" t="s">
        <v>176</v>
      </c>
    </row>
    <row r="72" spans="1:5" ht="30" x14ac:dyDescent="0.25">
      <c r="A72" s="57" t="s">
        <v>56</v>
      </c>
      <c r="B72" s="55">
        <v>106</v>
      </c>
      <c r="C72" s="54">
        <v>4054</v>
      </c>
      <c r="D72" s="56">
        <v>11650</v>
      </c>
      <c r="E72" s="55"/>
    </row>
    <row r="73" spans="1:5" ht="30" x14ac:dyDescent="0.25">
      <c r="A73" s="57" t="s">
        <v>54</v>
      </c>
      <c r="B73" s="55">
        <v>106</v>
      </c>
      <c r="C73" s="54">
        <v>4120</v>
      </c>
      <c r="D73" s="56">
        <v>500</v>
      </c>
      <c r="E73" s="55"/>
    </row>
    <row r="74" spans="1:5" ht="30" x14ac:dyDescent="0.25">
      <c r="A74" s="62" t="s">
        <v>57</v>
      </c>
      <c r="B74" s="55">
        <v>106</v>
      </c>
      <c r="C74" s="58">
        <v>4128</v>
      </c>
      <c r="D74" s="56">
        <v>0</v>
      </c>
      <c r="E74" s="55" t="s">
        <v>248</v>
      </c>
    </row>
    <row r="75" spans="1:5" ht="30" x14ac:dyDescent="0.25">
      <c r="A75" s="62" t="s">
        <v>110</v>
      </c>
      <c r="B75" s="55">
        <v>106</v>
      </c>
      <c r="C75" s="58">
        <v>4128</v>
      </c>
      <c r="D75" s="56">
        <v>2500</v>
      </c>
      <c r="E75" s="55"/>
    </row>
    <row r="76" spans="1:5" ht="30" x14ac:dyDescent="0.25">
      <c r="A76" s="59" t="s">
        <v>69</v>
      </c>
      <c r="B76" s="60"/>
      <c r="C76" s="59">
        <v>109</v>
      </c>
      <c r="D76" s="61"/>
      <c r="E76" s="60"/>
    </row>
    <row r="77" spans="1:5" ht="30" x14ac:dyDescent="0.25">
      <c r="A77" s="57" t="s">
        <v>86</v>
      </c>
      <c r="B77" s="55">
        <v>109</v>
      </c>
      <c r="C77" s="54">
        <v>4060</v>
      </c>
      <c r="D77" s="56">
        <v>12500</v>
      </c>
      <c r="E77" s="55" t="s">
        <v>184</v>
      </c>
    </row>
    <row r="78" spans="1:5" ht="30" x14ac:dyDescent="0.25">
      <c r="A78" s="57" t="s">
        <v>87</v>
      </c>
      <c r="B78" s="55">
        <v>109</v>
      </c>
      <c r="C78" s="54">
        <v>4060</v>
      </c>
      <c r="D78" s="56">
        <v>5000</v>
      </c>
      <c r="E78" s="55" t="s">
        <v>184</v>
      </c>
    </row>
    <row r="79" spans="1:5" ht="30" x14ac:dyDescent="0.25">
      <c r="A79" s="54" t="s">
        <v>125</v>
      </c>
      <c r="B79" s="55">
        <v>109</v>
      </c>
      <c r="C79" s="54">
        <v>4063</v>
      </c>
      <c r="D79" s="56">
        <v>5000</v>
      </c>
      <c r="E79" s="55" t="s">
        <v>184</v>
      </c>
    </row>
    <row r="80" spans="1:5" ht="30" x14ac:dyDescent="0.25">
      <c r="A80" s="57" t="s">
        <v>70</v>
      </c>
      <c r="B80" s="55">
        <v>109</v>
      </c>
      <c r="C80" s="54">
        <v>4061</v>
      </c>
      <c r="D80" s="56">
        <v>10000</v>
      </c>
      <c r="E80" s="55" t="s">
        <v>184</v>
      </c>
    </row>
    <row r="81" spans="1:5" ht="30" x14ac:dyDescent="0.25">
      <c r="A81" s="57" t="s">
        <v>136</v>
      </c>
      <c r="B81" s="55">
        <v>109</v>
      </c>
      <c r="C81" s="54">
        <v>4064</v>
      </c>
      <c r="D81" s="56">
        <v>10000</v>
      </c>
      <c r="E81" s="55" t="s">
        <v>184</v>
      </c>
    </row>
    <row r="82" spans="1:5" ht="30" x14ac:dyDescent="0.25">
      <c r="A82" s="59" t="s">
        <v>71</v>
      </c>
      <c r="B82" s="60"/>
      <c r="C82" s="59">
        <v>113</v>
      </c>
      <c r="D82" s="61"/>
      <c r="E82" s="60"/>
    </row>
    <row r="83" spans="1:5" ht="30" x14ac:dyDescent="0.25">
      <c r="A83" s="54" t="s">
        <v>75</v>
      </c>
      <c r="B83" s="55">
        <v>113</v>
      </c>
      <c r="C83" s="54">
        <v>4138</v>
      </c>
      <c r="D83" s="56">
        <v>6000</v>
      </c>
      <c r="E83" s="55"/>
    </row>
    <row r="84" spans="1:5" ht="30" x14ac:dyDescent="0.25">
      <c r="A84" s="54" t="s">
        <v>293</v>
      </c>
      <c r="B84" s="55">
        <v>113</v>
      </c>
      <c r="C84" s="54">
        <v>4144</v>
      </c>
      <c r="D84" s="56">
        <v>500</v>
      </c>
      <c r="E84" s="55" t="s">
        <v>300</v>
      </c>
    </row>
    <row r="85" spans="1:5" ht="30" x14ac:dyDescent="0.25">
      <c r="A85" s="54" t="s">
        <v>126</v>
      </c>
      <c r="B85" s="55">
        <v>113</v>
      </c>
      <c r="C85" s="54">
        <v>4145</v>
      </c>
      <c r="D85" s="56">
        <v>5000</v>
      </c>
      <c r="E85" s="55"/>
    </row>
    <row r="86" spans="1:5" ht="30" x14ac:dyDescent="0.25">
      <c r="A86" s="54" t="s">
        <v>289</v>
      </c>
      <c r="B86" s="55">
        <v>113</v>
      </c>
      <c r="C86" s="54">
        <v>4147</v>
      </c>
      <c r="D86" s="56">
        <v>1500</v>
      </c>
      <c r="E86" s="55"/>
    </row>
    <row r="87" spans="1:5" ht="30" x14ac:dyDescent="0.25">
      <c r="A87" s="54" t="s">
        <v>290</v>
      </c>
      <c r="B87" s="55">
        <v>113</v>
      </c>
      <c r="C87" s="54">
        <v>4148</v>
      </c>
      <c r="D87" s="56">
        <v>9000</v>
      </c>
      <c r="E87" s="55"/>
    </row>
    <row r="88" spans="1:5" ht="30" x14ac:dyDescent="0.25">
      <c r="A88" s="54" t="s">
        <v>291</v>
      </c>
      <c r="B88" s="55">
        <v>113</v>
      </c>
      <c r="C88" s="54">
        <v>4149</v>
      </c>
      <c r="D88" s="56">
        <v>3500</v>
      </c>
      <c r="E88" s="55"/>
    </row>
    <row r="89" spans="1:5" ht="30" x14ac:dyDescent="0.25">
      <c r="A89" s="54" t="s">
        <v>292</v>
      </c>
      <c r="B89" s="55">
        <v>113</v>
      </c>
      <c r="C89" s="54">
        <v>4150</v>
      </c>
      <c r="D89" s="56">
        <v>3000</v>
      </c>
      <c r="E89" s="55"/>
    </row>
    <row r="90" spans="1:5" ht="30" x14ac:dyDescent="0.25">
      <c r="A90" s="63" t="s">
        <v>74</v>
      </c>
      <c r="B90" s="55">
        <v>113</v>
      </c>
      <c r="C90" s="63">
        <v>4134</v>
      </c>
      <c r="D90" s="64">
        <v>0</v>
      </c>
      <c r="E90" s="55" t="s">
        <v>185</v>
      </c>
    </row>
    <row r="91" spans="1:5" ht="30" x14ac:dyDescent="0.25">
      <c r="A91" s="55" t="s">
        <v>173</v>
      </c>
      <c r="B91" s="55">
        <v>113</v>
      </c>
      <c r="C91" s="55">
        <v>4146</v>
      </c>
      <c r="D91" s="65">
        <v>0</v>
      </c>
      <c r="E91" s="55"/>
    </row>
    <row r="92" spans="1:5" ht="30" x14ac:dyDescent="0.25">
      <c r="A92" s="55" t="s">
        <v>277</v>
      </c>
      <c r="B92" s="55">
        <v>113</v>
      </c>
      <c r="C92" s="55">
        <v>4051</v>
      </c>
      <c r="D92" s="65">
        <v>0</v>
      </c>
      <c r="E92" s="55"/>
    </row>
    <row r="93" spans="1:5" ht="30" x14ac:dyDescent="0.25">
      <c r="A93" s="59" t="s">
        <v>58</v>
      </c>
      <c r="B93" s="60"/>
      <c r="C93" s="59">
        <v>114</v>
      </c>
      <c r="D93" s="61"/>
      <c r="E93" s="60"/>
    </row>
    <row r="94" spans="1:5" ht="30" x14ac:dyDescent="0.25">
      <c r="A94" s="57" t="s">
        <v>59</v>
      </c>
      <c r="B94" s="55">
        <v>114</v>
      </c>
      <c r="C94" s="54">
        <v>4068</v>
      </c>
      <c r="D94" s="56">
        <v>850</v>
      </c>
      <c r="E94" s="55"/>
    </row>
    <row r="95" spans="1:5" ht="30" x14ac:dyDescent="0.25">
      <c r="A95" s="57" t="s">
        <v>60</v>
      </c>
      <c r="B95" s="55">
        <v>114</v>
      </c>
      <c r="C95" s="54">
        <v>4070</v>
      </c>
      <c r="D95" s="56">
        <v>500</v>
      </c>
      <c r="E95" s="55"/>
    </row>
    <row r="96" spans="1:5" ht="30" x14ac:dyDescent="0.25">
      <c r="A96" s="57" t="s">
        <v>77</v>
      </c>
      <c r="B96" s="55">
        <v>114</v>
      </c>
      <c r="C96" s="54">
        <v>4049</v>
      </c>
      <c r="D96" s="56">
        <v>1500</v>
      </c>
      <c r="E96" s="55"/>
    </row>
    <row r="97" spans="1:5" ht="30" x14ac:dyDescent="0.25">
      <c r="A97" s="57" t="s">
        <v>72</v>
      </c>
      <c r="B97" s="55">
        <v>114</v>
      </c>
      <c r="C97" s="54">
        <v>4076</v>
      </c>
      <c r="D97" s="56">
        <v>2500</v>
      </c>
      <c r="E97" s="55" t="s">
        <v>299</v>
      </c>
    </row>
    <row r="98" spans="1:5" ht="30" x14ac:dyDescent="0.25">
      <c r="A98" s="57" t="s">
        <v>73</v>
      </c>
      <c r="B98" s="55">
        <v>114</v>
      </c>
      <c r="C98" s="54">
        <v>4108</v>
      </c>
      <c r="D98" s="56">
        <v>2500</v>
      </c>
      <c r="E98" s="55"/>
    </row>
    <row r="99" spans="1:5" ht="30" x14ac:dyDescent="0.25">
      <c r="A99" s="57" t="s">
        <v>115</v>
      </c>
      <c r="B99" s="55">
        <v>114</v>
      </c>
      <c r="C99" s="54">
        <v>4109</v>
      </c>
      <c r="D99" s="56">
        <v>750</v>
      </c>
      <c r="E99" s="55"/>
    </row>
    <row r="100" spans="1:5" ht="30" x14ac:dyDescent="0.25">
      <c r="A100" s="57" t="s">
        <v>61</v>
      </c>
      <c r="B100" s="55">
        <v>114</v>
      </c>
      <c r="C100" s="54">
        <v>4105</v>
      </c>
      <c r="D100" s="56">
        <v>20000</v>
      </c>
      <c r="E100" s="55"/>
    </row>
    <row r="101" spans="1:5" ht="30" x14ac:dyDescent="0.25">
      <c r="A101" s="57" t="s">
        <v>62</v>
      </c>
      <c r="B101" s="55">
        <v>114</v>
      </c>
      <c r="C101" s="54">
        <v>4105</v>
      </c>
      <c r="D101" s="56">
        <v>3000</v>
      </c>
      <c r="E101" s="55"/>
    </row>
    <row r="102" spans="1:5" ht="30" x14ac:dyDescent="0.25">
      <c r="A102" s="66" t="s">
        <v>63</v>
      </c>
      <c r="B102" s="55">
        <v>114</v>
      </c>
      <c r="C102" s="54">
        <v>4105</v>
      </c>
      <c r="D102" s="56">
        <v>6170</v>
      </c>
      <c r="E102" s="55"/>
    </row>
    <row r="103" spans="1:5" ht="30" x14ac:dyDescent="0.25">
      <c r="A103" s="66" t="s">
        <v>93</v>
      </c>
      <c r="B103" s="55">
        <v>114</v>
      </c>
      <c r="C103" s="55">
        <v>4123</v>
      </c>
      <c r="D103" s="56">
        <v>16000</v>
      </c>
      <c r="E103" s="55"/>
    </row>
    <row r="104" spans="1:5" ht="30" x14ac:dyDescent="0.25">
      <c r="A104" s="59" t="s">
        <v>64</v>
      </c>
      <c r="B104" s="60"/>
      <c r="C104" s="59">
        <v>201</v>
      </c>
      <c r="D104" s="61"/>
      <c r="E104" s="60"/>
    </row>
    <row r="105" spans="1:5" ht="30" x14ac:dyDescent="0.25">
      <c r="A105" s="54" t="s">
        <v>43</v>
      </c>
      <c r="B105" s="55">
        <v>201</v>
      </c>
      <c r="C105" s="54">
        <v>4030</v>
      </c>
      <c r="D105" s="56">
        <v>400</v>
      </c>
      <c r="E105" s="55"/>
    </row>
    <row r="106" spans="1:5" ht="30" x14ac:dyDescent="0.25">
      <c r="A106" s="57" t="s">
        <v>53</v>
      </c>
      <c r="B106" s="55">
        <v>201</v>
      </c>
      <c r="C106" s="54">
        <v>4037</v>
      </c>
      <c r="D106" s="56">
        <v>750</v>
      </c>
      <c r="E106" s="55"/>
    </row>
    <row r="107" spans="1:5" ht="30" x14ac:dyDescent="0.25">
      <c r="A107" s="59" t="s">
        <v>65</v>
      </c>
      <c r="B107" s="60"/>
      <c r="C107" s="59">
        <v>202</v>
      </c>
      <c r="D107" s="61"/>
      <c r="E107" s="60"/>
    </row>
    <row r="108" spans="1:5" ht="30" x14ac:dyDescent="0.25">
      <c r="A108" s="54" t="s">
        <v>43</v>
      </c>
      <c r="B108" s="55">
        <v>202</v>
      </c>
      <c r="C108" s="54">
        <v>4030</v>
      </c>
      <c r="D108" s="56">
        <v>500</v>
      </c>
      <c r="E108" s="55"/>
    </row>
    <row r="109" spans="1:5" ht="30" x14ac:dyDescent="0.25">
      <c r="A109" s="57" t="s">
        <v>53</v>
      </c>
      <c r="B109" s="55">
        <v>202</v>
      </c>
      <c r="C109" s="54">
        <v>4037</v>
      </c>
      <c r="D109" s="56">
        <v>750</v>
      </c>
      <c r="E109" s="55"/>
    </row>
    <row r="110" spans="1:5" ht="30" x14ac:dyDescent="0.25">
      <c r="A110" s="59" t="s">
        <v>66</v>
      </c>
      <c r="B110" s="60"/>
      <c r="C110" s="59">
        <v>203</v>
      </c>
      <c r="D110" s="61"/>
      <c r="E110" s="60"/>
    </row>
    <row r="111" spans="1:5" ht="30" x14ac:dyDescent="0.25">
      <c r="A111" s="54" t="s">
        <v>43</v>
      </c>
      <c r="B111" s="55">
        <v>203</v>
      </c>
      <c r="C111" s="54">
        <v>4030</v>
      </c>
      <c r="D111" s="56">
        <v>400</v>
      </c>
      <c r="E111" s="55"/>
    </row>
    <row r="112" spans="1:5" ht="30" x14ac:dyDescent="0.25">
      <c r="A112" s="57" t="s">
        <v>53</v>
      </c>
      <c r="B112" s="55">
        <v>203</v>
      </c>
      <c r="C112" s="54">
        <v>4037</v>
      </c>
      <c r="D112" s="56">
        <v>750</v>
      </c>
      <c r="E112" s="55"/>
    </row>
    <row r="113" spans="1:5" ht="30" x14ac:dyDescent="0.25">
      <c r="A113" s="59" t="s">
        <v>52</v>
      </c>
      <c r="B113" s="60"/>
      <c r="C113" s="59">
        <v>204</v>
      </c>
      <c r="D113" s="61"/>
      <c r="E113" s="60"/>
    </row>
    <row r="114" spans="1:5" ht="30" x14ac:dyDescent="0.25">
      <c r="A114" s="57" t="s">
        <v>94</v>
      </c>
      <c r="B114" s="55">
        <v>204</v>
      </c>
      <c r="C114" s="54">
        <v>4037</v>
      </c>
      <c r="D114" s="56">
        <v>10000</v>
      </c>
      <c r="E114" s="55"/>
    </row>
    <row r="115" spans="1:5" ht="30" x14ac:dyDescent="0.25">
      <c r="A115" s="57" t="s">
        <v>109</v>
      </c>
      <c r="B115" s="55">
        <v>204</v>
      </c>
      <c r="C115" s="54">
        <v>4128</v>
      </c>
      <c r="D115" s="56">
        <v>0</v>
      </c>
      <c r="E115" s="55" t="s">
        <v>288</v>
      </c>
    </row>
    <row r="116" spans="1:5" ht="26.25" x14ac:dyDescent="0.25">
      <c r="A116" s="51"/>
      <c r="B116" s="51"/>
      <c r="C116" s="51"/>
      <c r="D116" s="51"/>
      <c r="E116" s="51"/>
    </row>
  </sheetData>
  <mergeCells count="1">
    <mergeCell ref="A1:E4"/>
  </mergeCells>
  <pageMargins left="0.7" right="0.7" top="0.75" bottom="0.75" header="0.3" footer="0.3"/>
  <pageSetup paperSize="9" scale="3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zoomScale="70" zoomScaleNormal="70" workbookViewId="0">
      <pane ySplit="4" topLeftCell="A37" activePane="bottomLeft" state="frozen"/>
      <selection activeCell="A4" sqref="A4"/>
      <selection pane="bottomLeft" activeCell="B1" sqref="B1:K1"/>
    </sheetView>
  </sheetViews>
  <sheetFormatPr defaultColWidth="9.140625" defaultRowHeight="21" x14ac:dyDescent="0.25"/>
  <cols>
    <col min="1" max="1" width="27.7109375" style="2" customWidth="1"/>
    <col min="2" max="2" width="56.7109375" style="2" customWidth="1"/>
    <col min="3" max="3" width="14.42578125" style="2" customWidth="1"/>
    <col min="4" max="4" width="14" style="2" customWidth="1"/>
    <col min="5" max="5" width="16.42578125" style="2" customWidth="1"/>
    <col min="6" max="6" width="17" style="2" customWidth="1"/>
    <col min="7" max="8" width="14.7109375" style="2" customWidth="1"/>
    <col min="9" max="9" width="13.7109375" style="2" customWidth="1"/>
    <col min="10" max="10" width="16.7109375" style="2" bestFit="1" customWidth="1"/>
    <col min="11" max="11" width="59.42578125" style="2" hidden="1" customWidth="1"/>
    <col min="12" max="12" width="52.7109375" style="2" customWidth="1"/>
    <col min="13" max="13" width="10.7109375" style="2" bestFit="1" customWidth="1"/>
    <col min="14" max="15" width="9.140625" style="2"/>
    <col min="16" max="16" width="10.28515625" style="2" customWidth="1"/>
    <col min="17" max="16384" width="9.140625" style="2"/>
  </cols>
  <sheetData>
    <row r="1" spans="1:11" x14ac:dyDescent="0.25">
      <c r="B1" s="289" t="s">
        <v>141</v>
      </c>
      <c r="C1" s="289"/>
      <c r="D1" s="289"/>
      <c r="E1" s="289"/>
      <c r="F1" s="289"/>
      <c r="G1" s="289"/>
      <c r="H1" s="289"/>
      <c r="I1" s="289"/>
      <c r="J1" s="289"/>
      <c r="K1" s="289"/>
    </row>
    <row r="2" spans="1:11" ht="21.75" thickBot="1" x14ac:dyDescent="0.3"/>
    <row r="3" spans="1:11" ht="21.75" thickBot="1" x14ac:dyDescent="0.3">
      <c r="C3" s="305" t="s">
        <v>105</v>
      </c>
      <c r="D3" s="306"/>
      <c r="E3" s="305" t="s">
        <v>105</v>
      </c>
      <c r="F3" s="307"/>
      <c r="G3" s="307"/>
      <c r="H3" s="34"/>
      <c r="I3" s="307" t="s">
        <v>117</v>
      </c>
      <c r="J3" s="306"/>
    </row>
    <row r="4" spans="1:11" ht="42" customHeight="1" thickBot="1" x14ac:dyDescent="0.3">
      <c r="C4" s="30" t="s">
        <v>0</v>
      </c>
      <c r="D4" s="33" t="s">
        <v>1</v>
      </c>
      <c r="E4" s="30" t="s">
        <v>0</v>
      </c>
      <c r="F4" s="32" t="s">
        <v>106</v>
      </c>
      <c r="G4" s="32" t="s">
        <v>104</v>
      </c>
      <c r="H4" s="35" t="s">
        <v>159</v>
      </c>
      <c r="I4" s="31" t="s">
        <v>0</v>
      </c>
      <c r="J4" s="33" t="s">
        <v>2</v>
      </c>
    </row>
    <row r="5" spans="1:11" ht="21.75" thickBot="1" x14ac:dyDescent="0.3">
      <c r="A5" s="1" t="s">
        <v>113</v>
      </c>
      <c r="B5" s="20"/>
      <c r="C5" s="21"/>
      <c r="D5" s="21"/>
      <c r="E5" s="21"/>
      <c r="F5" s="22"/>
      <c r="G5" s="22"/>
      <c r="H5" s="22"/>
      <c r="I5" s="21"/>
      <c r="J5" s="21"/>
    </row>
    <row r="6" spans="1:11" x14ac:dyDescent="0.25">
      <c r="A6" s="6">
        <v>1176</v>
      </c>
      <c r="B6" s="6" t="s">
        <v>3</v>
      </c>
      <c r="C6" s="67">
        <v>308858</v>
      </c>
      <c r="D6" s="68">
        <v>308858</v>
      </c>
      <c r="E6" s="67">
        <v>311123</v>
      </c>
      <c r="F6" s="69">
        <v>155562</v>
      </c>
      <c r="G6" s="69">
        <v>311123</v>
      </c>
      <c r="H6" s="68">
        <f>G6-E6</f>
        <v>0</v>
      </c>
      <c r="I6" s="67">
        <v>349530</v>
      </c>
      <c r="J6" s="68">
        <f>I6-G6</f>
        <v>38407</v>
      </c>
    </row>
    <row r="7" spans="1:11" x14ac:dyDescent="0.25">
      <c r="A7" s="6">
        <v>1177</v>
      </c>
      <c r="B7" s="17" t="s">
        <v>4</v>
      </c>
      <c r="C7" s="70">
        <v>3402</v>
      </c>
      <c r="D7" s="71">
        <v>3210</v>
      </c>
      <c r="E7" s="70">
        <v>2730</v>
      </c>
      <c r="F7" s="72">
        <v>2730</v>
      </c>
      <c r="G7" s="72">
        <v>2730</v>
      </c>
      <c r="H7" s="71">
        <f t="shared" ref="H7:H19" si="0">G7-E7</f>
        <v>0</v>
      </c>
      <c r="I7" s="70">
        <v>2050</v>
      </c>
      <c r="J7" s="71">
        <f t="shared" ref="J7:J19" si="1">I7-G7</f>
        <v>-680</v>
      </c>
    </row>
    <row r="8" spans="1:11" x14ac:dyDescent="0.25">
      <c r="A8" s="6">
        <v>1190</v>
      </c>
      <c r="B8" s="17" t="s">
        <v>5</v>
      </c>
      <c r="C8" s="70">
        <v>150</v>
      </c>
      <c r="D8" s="71">
        <v>632</v>
      </c>
      <c r="E8" s="70">
        <v>550</v>
      </c>
      <c r="F8" s="72">
        <v>1512</v>
      </c>
      <c r="G8" s="72">
        <v>1850</v>
      </c>
      <c r="H8" s="71">
        <f t="shared" si="0"/>
        <v>1300</v>
      </c>
      <c r="I8" s="70">
        <v>2000</v>
      </c>
      <c r="J8" s="71">
        <f t="shared" si="1"/>
        <v>150</v>
      </c>
    </row>
    <row r="9" spans="1:11" x14ac:dyDescent="0.25">
      <c r="A9" s="6">
        <v>1001</v>
      </c>
      <c r="B9" s="17" t="s">
        <v>6</v>
      </c>
      <c r="C9" s="70">
        <v>300</v>
      </c>
      <c r="D9" s="71">
        <v>324</v>
      </c>
      <c r="E9" s="70">
        <v>250</v>
      </c>
      <c r="F9" s="72">
        <v>126</v>
      </c>
      <c r="G9" s="72">
        <v>250</v>
      </c>
      <c r="H9" s="71">
        <f t="shared" si="0"/>
        <v>0</v>
      </c>
      <c r="I9" s="70">
        <v>250</v>
      </c>
      <c r="J9" s="71">
        <f t="shared" si="1"/>
        <v>0</v>
      </c>
    </row>
    <row r="10" spans="1:11" x14ac:dyDescent="0.25">
      <c r="A10" s="6">
        <v>1007</v>
      </c>
      <c r="B10" s="17" t="s">
        <v>155</v>
      </c>
      <c r="C10" s="70">
        <v>0</v>
      </c>
      <c r="D10" s="71">
        <v>8788</v>
      </c>
      <c r="E10" s="70">
        <v>120</v>
      </c>
      <c r="F10" s="72">
        <v>422</v>
      </c>
      <c r="G10" s="72">
        <v>500</v>
      </c>
      <c r="H10" s="71">
        <f t="shared" si="0"/>
        <v>380</v>
      </c>
      <c r="I10" s="70">
        <v>0</v>
      </c>
      <c r="J10" s="71">
        <f t="shared" si="1"/>
        <v>-500</v>
      </c>
    </row>
    <row r="11" spans="1:11" x14ac:dyDescent="0.25">
      <c r="A11" s="6">
        <v>1077</v>
      </c>
      <c r="B11" s="17" t="s">
        <v>118</v>
      </c>
      <c r="C11" s="70">
        <v>0</v>
      </c>
      <c r="D11" s="71">
        <v>12343</v>
      </c>
      <c r="E11" s="70">
        <v>0</v>
      </c>
      <c r="F11" s="72">
        <v>0</v>
      </c>
      <c r="G11" s="72">
        <v>1600</v>
      </c>
      <c r="H11" s="71">
        <f t="shared" si="0"/>
        <v>1600</v>
      </c>
      <c r="I11" s="70">
        <v>0</v>
      </c>
      <c r="J11" s="71">
        <f t="shared" si="1"/>
        <v>-1600</v>
      </c>
      <c r="K11" s="2" t="s">
        <v>129</v>
      </c>
    </row>
    <row r="12" spans="1:11" x14ac:dyDescent="0.25">
      <c r="A12" s="6">
        <v>1003</v>
      </c>
      <c r="B12" s="17" t="s">
        <v>7</v>
      </c>
      <c r="C12" s="70">
        <v>6000</v>
      </c>
      <c r="D12" s="71">
        <v>3128</v>
      </c>
      <c r="E12" s="70">
        <v>5000</v>
      </c>
      <c r="F12" s="72">
        <v>0</v>
      </c>
      <c r="G12" s="72">
        <v>6750</v>
      </c>
      <c r="H12" s="71">
        <f t="shared" si="0"/>
        <v>1750</v>
      </c>
      <c r="I12" s="70">
        <v>4500</v>
      </c>
      <c r="J12" s="71">
        <f t="shared" si="1"/>
        <v>-2250</v>
      </c>
      <c r="K12" s="2" t="s">
        <v>156</v>
      </c>
    </row>
    <row r="13" spans="1:11" x14ac:dyDescent="0.25">
      <c r="A13" s="6">
        <v>1078</v>
      </c>
      <c r="B13" s="17" t="s">
        <v>8</v>
      </c>
      <c r="C13" s="70">
        <v>2000</v>
      </c>
      <c r="D13" s="71">
        <v>2000</v>
      </c>
      <c r="E13" s="70">
        <v>2000</v>
      </c>
      <c r="F13" s="72">
        <v>0</v>
      </c>
      <c r="G13" s="72">
        <v>2000</v>
      </c>
      <c r="H13" s="71">
        <f t="shared" si="0"/>
        <v>0</v>
      </c>
      <c r="I13" s="70">
        <v>2000</v>
      </c>
      <c r="J13" s="71">
        <f t="shared" si="1"/>
        <v>0</v>
      </c>
    </row>
    <row r="14" spans="1:11" x14ac:dyDescent="0.25">
      <c r="A14" s="6">
        <v>1080</v>
      </c>
      <c r="B14" s="17" t="s">
        <v>9</v>
      </c>
      <c r="C14" s="70">
        <v>595</v>
      </c>
      <c r="D14" s="71">
        <v>774</v>
      </c>
      <c r="E14" s="70">
        <v>803</v>
      </c>
      <c r="F14" s="72">
        <v>61</v>
      </c>
      <c r="G14" s="72">
        <f>F14+E14</f>
        <v>864</v>
      </c>
      <c r="H14" s="71">
        <f t="shared" si="0"/>
        <v>61</v>
      </c>
      <c r="I14" s="70">
        <v>670</v>
      </c>
      <c r="J14" s="71">
        <f t="shared" si="1"/>
        <v>-194</v>
      </c>
    </row>
    <row r="15" spans="1:11" x14ac:dyDescent="0.25">
      <c r="A15" s="6">
        <v>1080</v>
      </c>
      <c r="B15" s="17" t="s">
        <v>10</v>
      </c>
      <c r="C15" s="70">
        <v>2006</v>
      </c>
      <c r="D15" s="71">
        <v>2164</v>
      </c>
      <c r="E15" s="70">
        <v>2580</v>
      </c>
      <c r="F15" s="72">
        <v>42</v>
      </c>
      <c r="G15" s="72">
        <f>F15+E15</f>
        <v>2622</v>
      </c>
      <c r="H15" s="71">
        <f t="shared" si="0"/>
        <v>42</v>
      </c>
      <c r="I15" s="70">
        <v>2345</v>
      </c>
      <c r="J15" s="71">
        <f t="shared" si="1"/>
        <v>-277</v>
      </c>
    </row>
    <row r="16" spans="1:11" x14ac:dyDescent="0.25">
      <c r="A16" s="6">
        <v>1080</v>
      </c>
      <c r="B16" s="17" t="s">
        <v>11</v>
      </c>
      <c r="C16" s="70">
        <v>918</v>
      </c>
      <c r="D16" s="71">
        <v>1011</v>
      </c>
      <c r="E16" s="70">
        <v>1180</v>
      </c>
      <c r="F16" s="72">
        <v>23</v>
      </c>
      <c r="G16" s="72">
        <f>F16+E16</f>
        <v>1203</v>
      </c>
      <c r="H16" s="71">
        <f t="shared" si="0"/>
        <v>23</v>
      </c>
      <c r="I16" s="70">
        <v>1110</v>
      </c>
      <c r="J16" s="71">
        <f t="shared" si="1"/>
        <v>-93</v>
      </c>
    </row>
    <row r="17" spans="1:11" x14ac:dyDescent="0.25">
      <c r="A17" s="6">
        <v>1085</v>
      </c>
      <c r="B17" s="17" t="s">
        <v>107</v>
      </c>
      <c r="C17" s="70">
        <v>0</v>
      </c>
      <c r="D17" s="71">
        <v>650</v>
      </c>
      <c r="E17" s="70">
        <v>500</v>
      </c>
      <c r="F17" s="72">
        <v>400</v>
      </c>
      <c r="G17" s="72">
        <v>500</v>
      </c>
      <c r="H17" s="71">
        <f t="shared" si="0"/>
        <v>0</v>
      </c>
      <c r="I17" s="70">
        <v>500</v>
      </c>
      <c r="J17" s="71">
        <f t="shared" si="1"/>
        <v>0</v>
      </c>
    </row>
    <row r="18" spans="1:11" x14ac:dyDescent="0.25">
      <c r="A18" s="7">
        <v>1004</v>
      </c>
      <c r="B18" s="17" t="s">
        <v>12</v>
      </c>
      <c r="C18" s="70">
        <v>2000</v>
      </c>
      <c r="D18" s="71">
        <v>2000</v>
      </c>
      <c r="E18" s="70">
        <v>2000</v>
      </c>
      <c r="F18" s="72">
        <v>0</v>
      </c>
      <c r="G18" s="72">
        <v>2000</v>
      </c>
      <c r="H18" s="71">
        <f t="shared" si="0"/>
        <v>0</v>
      </c>
      <c r="I18" s="70">
        <v>2000</v>
      </c>
      <c r="J18" s="71">
        <f t="shared" si="1"/>
        <v>0</v>
      </c>
    </row>
    <row r="19" spans="1:11" ht="21.75" thickBot="1" x14ac:dyDescent="0.3">
      <c r="A19" s="7">
        <v>1006</v>
      </c>
      <c r="B19" s="17" t="s">
        <v>84</v>
      </c>
      <c r="C19" s="70">
        <v>3430</v>
      </c>
      <c r="D19" s="71">
        <v>3398</v>
      </c>
      <c r="E19" s="70">
        <v>3400</v>
      </c>
      <c r="F19" s="72">
        <v>1982</v>
      </c>
      <c r="G19" s="72">
        <v>2500</v>
      </c>
      <c r="H19" s="71">
        <f t="shared" si="0"/>
        <v>-900</v>
      </c>
      <c r="I19" s="70">
        <v>0</v>
      </c>
      <c r="J19" s="71">
        <f t="shared" si="1"/>
        <v>-2500</v>
      </c>
      <c r="K19" s="2" t="s">
        <v>145</v>
      </c>
    </row>
    <row r="20" spans="1:11" ht="21.75" thickBot="1" x14ac:dyDescent="0.3">
      <c r="A20" s="1"/>
      <c r="B20" s="39" t="s">
        <v>13</v>
      </c>
      <c r="C20" s="73">
        <f>SUM(C6:C19)</f>
        <v>329659</v>
      </c>
      <c r="D20" s="74">
        <f t="shared" ref="D20:J20" si="2">SUM(D6:D19)</f>
        <v>349280</v>
      </c>
      <c r="E20" s="73">
        <f t="shared" si="2"/>
        <v>332236</v>
      </c>
      <c r="F20" s="75">
        <f t="shared" si="2"/>
        <v>162860</v>
      </c>
      <c r="G20" s="75">
        <f t="shared" si="2"/>
        <v>336492</v>
      </c>
      <c r="H20" s="74">
        <f t="shared" si="2"/>
        <v>4256</v>
      </c>
      <c r="I20" s="73">
        <f t="shared" si="2"/>
        <v>366955</v>
      </c>
      <c r="J20" s="74">
        <f t="shared" si="2"/>
        <v>30463</v>
      </c>
    </row>
    <row r="21" spans="1:11" x14ac:dyDescent="0.25">
      <c r="A21" s="8" t="s">
        <v>14</v>
      </c>
      <c r="B21" s="6"/>
      <c r="C21" s="72"/>
      <c r="D21" s="76"/>
      <c r="E21" s="72"/>
      <c r="F21" s="72"/>
      <c r="G21" s="72"/>
      <c r="H21" s="72"/>
      <c r="I21" s="72"/>
      <c r="J21" s="76"/>
    </row>
    <row r="22" spans="1:11" ht="21.75" thickBot="1" x14ac:dyDescent="0.3">
      <c r="A22" s="8">
        <v>100</v>
      </c>
      <c r="B22" s="8" t="s">
        <v>15</v>
      </c>
      <c r="C22" s="76"/>
      <c r="D22" s="76"/>
      <c r="E22" s="76"/>
      <c r="F22" s="76"/>
      <c r="G22" s="76"/>
      <c r="H22" s="76"/>
      <c r="I22" s="76"/>
      <c r="J22" s="76"/>
    </row>
    <row r="23" spans="1:11" x14ac:dyDescent="0.25">
      <c r="A23" s="6">
        <v>4001</v>
      </c>
      <c r="B23" s="17" t="s">
        <v>108</v>
      </c>
      <c r="C23" s="67">
        <v>72248</v>
      </c>
      <c r="D23" s="68">
        <v>73634</v>
      </c>
      <c r="E23" s="67">
        <v>77150</v>
      </c>
      <c r="F23" s="69">
        <v>38427</v>
      </c>
      <c r="G23" s="69">
        <v>77150</v>
      </c>
      <c r="H23" s="68">
        <f>G23-E23</f>
        <v>0</v>
      </c>
      <c r="I23" s="69">
        <v>81600</v>
      </c>
      <c r="J23" s="68">
        <f>I23-G23</f>
        <v>4450</v>
      </c>
      <c r="K23" s="2" t="s">
        <v>157</v>
      </c>
    </row>
    <row r="24" spans="1:11" x14ac:dyDescent="0.25">
      <c r="A24" s="6">
        <v>4004</v>
      </c>
      <c r="B24" s="17" t="s">
        <v>16</v>
      </c>
      <c r="C24" s="70">
        <v>6589</v>
      </c>
      <c r="D24" s="71">
        <v>6028</v>
      </c>
      <c r="E24" s="70">
        <v>6750</v>
      </c>
      <c r="F24" s="72">
        <v>3580</v>
      </c>
      <c r="G24" s="72">
        <v>7160</v>
      </c>
      <c r="H24" s="71">
        <f t="shared" ref="H24:H26" si="3">G24-E24</f>
        <v>410</v>
      </c>
      <c r="I24" s="72">
        <v>7690</v>
      </c>
      <c r="J24" s="71">
        <f t="shared" ref="J24:J26" si="4">I24-G24</f>
        <v>530</v>
      </c>
    </row>
    <row r="25" spans="1:11" x14ac:dyDescent="0.25">
      <c r="A25" s="6">
        <v>4010</v>
      </c>
      <c r="B25" s="17" t="s">
        <v>17</v>
      </c>
      <c r="C25" s="70">
        <v>950</v>
      </c>
      <c r="D25" s="71">
        <v>880</v>
      </c>
      <c r="E25" s="70">
        <v>950</v>
      </c>
      <c r="F25" s="72">
        <v>339</v>
      </c>
      <c r="G25" s="72">
        <v>950</v>
      </c>
      <c r="H25" s="71">
        <f t="shared" si="3"/>
        <v>0</v>
      </c>
      <c r="I25" s="72">
        <v>600</v>
      </c>
      <c r="J25" s="71">
        <f t="shared" si="4"/>
        <v>-350</v>
      </c>
    </row>
    <row r="26" spans="1:11" ht="21.75" thickBot="1" x14ac:dyDescent="0.3">
      <c r="A26" s="6">
        <v>4016</v>
      </c>
      <c r="B26" s="17" t="s">
        <v>18</v>
      </c>
      <c r="C26" s="77">
        <v>9681</v>
      </c>
      <c r="D26" s="78">
        <v>9887</v>
      </c>
      <c r="E26" s="77">
        <v>9750</v>
      </c>
      <c r="F26" s="79">
        <v>5149</v>
      </c>
      <c r="G26" s="79">
        <v>10298</v>
      </c>
      <c r="H26" s="78">
        <f t="shared" si="3"/>
        <v>548</v>
      </c>
      <c r="I26" s="72">
        <v>10950</v>
      </c>
      <c r="J26" s="71">
        <f t="shared" si="4"/>
        <v>652</v>
      </c>
    </row>
    <row r="27" spans="1:11" s="1" customFormat="1" ht="21.75" thickBot="1" x14ac:dyDescent="0.3">
      <c r="A27" s="8"/>
      <c r="B27" s="39" t="s">
        <v>19</v>
      </c>
      <c r="C27" s="73">
        <f>SUM(C23:C26)</f>
        <v>89468</v>
      </c>
      <c r="D27" s="74">
        <f t="shared" ref="D27:J27" si="5">SUM(D23:D26)</f>
        <v>90429</v>
      </c>
      <c r="E27" s="73">
        <f t="shared" si="5"/>
        <v>94600</v>
      </c>
      <c r="F27" s="75">
        <f t="shared" si="5"/>
        <v>47495</v>
      </c>
      <c r="G27" s="75">
        <f t="shared" si="5"/>
        <v>95558</v>
      </c>
      <c r="H27" s="80">
        <f t="shared" si="5"/>
        <v>958</v>
      </c>
      <c r="I27" s="75">
        <f t="shared" si="5"/>
        <v>100840</v>
      </c>
      <c r="J27" s="74">
        <f t="shared" si="5"/>
        <v>5282</v>
      </c>
    </row>
    <row r="28" spans="1:11" ht="21.75" thickBot="1" x14ac:dyDescent="0.3">
      <c r="A28" s="8">
        <v>101</v>
      </c>
      <c r="B28" s="8" t="s">
        <v>20</v>
      </c>
      <c r="C28" s="76"/>
      <c r="D28" s="76"/>
      <c r="E28" s="76"/>
      <c r="F28" s="76"/>
      <c r="G28" s="76"/>
      <c r="H28" s="76"/>
      <c r="I28" s="76"/>
      <c r="J28" s="72"/>
    </row>
    <row r="29" spans="1:11" x14ac:dyDescent="0.25">
      <c r="A29" s="6">
        <v>4009</v>
      </c>
      <c r="B29" s="17" t="s">
        <v>21</v>
      </c>
      <c r="C29" s="67">
        <v>400</v>
      </c>
      <c r="D29" s="69">
        <v>424</v>
      </c>
      <c r="E29" s="67">
        <v>350</v>
      </c>
      <c r="F29" s="69">
        <v>82</v>
      </c>
      <c r="G29" s="69">
        <v>250</v>
      </c>
      <c r="H29" s="68">
        <f>G29-E29</f>
        <v>-100</v>
      </c>
      <c r="I29" s="69">
        <v>350</v>
      </c>
      <c r="J29" s="68">
        <f>I29-G29</f>
        <v>100</v>
      </c>
    </row>
    <row r="30" spans="1:11" x14ac:dyDescent="0.25">
      <c r="A30" s="6">
        <v>4011</v>
      </c>
      <c r="B30" s="17" t="s">
        <v>22</v>
      </c>
      <c r="C30" s="70">
        <v>2305</v>
      </c>
      <c r="D30" s="72">
        <v>1309</v>
      </c>
      <c r="E30" s="70">
        <v>275</v>
      </c>
      <c r="F30" s="72">
        <v>250</v>
      </c>
      <c r="G30" s="72">
        <v>250</v>
      </c>
      <c r="H30" s="71">
        <f t="shared" ref="H30:H46" si="6">G30-E30</f>
        <v>-25</v>
      </c>
      <c r="I30" s="72">
        <v>275</v>
      </c>
      <c r="J30" s="71">
        <f t="shared" ref="J30:J45" si="7">I30-G30</f>
        <v>25</v>
      </c>
    </row>
    <row r="31" spans="1:11" x14ac:dyDescent="0.25">
      <c r="A31" s="6">
        <v>4020</v>
      </c>
      <c r="B31" s="17" t="s">
        <v>23</v>
      </c>
      <c r="C31" s="70">
        <v>590</v>
      </c>
      <c r="D31" s="72">
        <v>582</v>
      </c>
      <c r="E31" s="70">
        <v>438</v>
      </c>
      <c r="F31" s="72">
        <v>320</v>
      </c>
      <c r="G31" s="72">
        <v>620</v>
      </c>
      <c r="H31" s="71">
        <f t="shared" si="6"/>
        <v>182</v>
      </c>
      <c r="I31" s="72">
        <v>650</v>
      </c>
      <c r="J31" s="71">
        <f t="shared" si="7"/>
        <v>30</v>
      </c>
    </row>
    <row r="32" spans="1:11" x14ac:dyDescent="0.25">
      <c r="A32" s="6">
        <v>4021</v>
      </c>
      <c r="B32" s="17" t="s">
        <v>95</v>
      </c>
      <c r="C32" s="70">
        <v>1500</v>
      </c>
      <c r="D32" s="72">
        <v>2340</v>
      </c>
      <c r="E32" s="70">
        <v>1500</v>
      </c>
      <c r="F32" s="72">
        <v>970</v>
      </c>
      <c r="G32" s="72">
        <v>1850</v>
      </c>
      <c r="H32" s="71">
        <f t="shared" si="6"/>
        <v>350</v>
      </c>
      <c r="I32" s="72">
        <v>1850</v>
      </c>
      <c r="J32" s="71">
        <f t="shared" si="7"/>
        <v>0</v>
      </c>
    </row>
    <row r="33" spans="1:11" x14ac:dyDescent="0.25">
      <c r="A33" s="6">
        <v>4022</v>
      </c>
      <c r="B33" s="17" t="s">
        <v>24</v>
      </c>
      <c r="C33" s="70">
        <v>1400</v>
      </c>
      <c r="D33" s="72">
        <v>1063</v>
      </c>
      <c r="E33" s="70">
        <v>1400</v>
      </c>
      <c r="F33" s="72">
        <v>510</v>
      </c>
      <c r="G33" s="72">
        <v>1250</v>
      </c>
      <c r="H33" s="71">
        <f t="shared" si="6"/>
        <v>-150</v>
      </c>
      <c r="I33" s="72">
        <v>1250</v>
      </c>
      <c r="J33" s="71">
        <f t="shared" si="7"/>
        <v>0</v>
      </c>
    </row>
    <row r="34" spans="1:11" x14ac:dyDescent="0.25">
      <c r="A34" s="6">
        <v>4023</v>
      </c>
      <c r="B34" s="17" t="s">
        <v>25</v>
      </c>
      <c r="C34" s="70">
        <v>1750</v>
      </c>
      <c r="D34" s="72">
        <v>2286</v>
      </c>
      <c r="E34" s="70">
        <v>2000</v>
      </c>
      <c r="F34" s="72">
        <v>1780</v>
      </c>
      <c r="G34" s="72">
        <v>2500</v>
      </c>
      <c r="H34" s="71">
        <f t="shared" si="6"/>
        <v>500</v>
      </c>
      <c r="I34" s="72">
        <v>2500</v>
      </c>
      <c r="J34" s="71">
        <f t="shared" si="7"/>
        <v>0</v>
      </c>
      <c r="K34" s="2" t="s">
        <v>138</v>
      </c>
    </row>
    <row r="35" spans="1:11" x14ac:dyDescent="0.25">
      <c r="A35" s="6">
        <v>4024</v>
      </c>
      <c r="B35" s="17" t="s">
        <v>26</v>
      </c>
      <c r="C35" s="70">
        <v>3400</v>
      </c>
      <c r="D35" s="72">
        <v>3239</v>
      </c>
      <c r="E35" s="70">
        <v>3000</v>
      </c>
      <c r="F35" s="72">
        <v>3261</v>
      </c>
      <c r="G35" s="72">
        <v>3261</v>
      </c>
      <c r="H35" s="71">
        <f t="shared" si="6"/>
        <v>261</v>
      </c>
      <c r="I35" s="72">
        <v>3300</v>
      </c>
      <c r="J35" s="71">
        <f t="shared" si="7"/>
        <v>39</v>
      </c>
      <c r="K35" s="2" t="s">
        <v>152</v>
      </c>
    </row>
    <row r="36" spans="1:11" x14ac:dyDescent="0.25">
      <c r="A36" s="6">
        <v>4025</v>
      </c>
      <c r="B36" s="17" t="s">
        <v>27</v>
      </c>
      <c r="C36" s="70">
        <v>3000</v>
      </c>
      <c r="D36" s="72">
        <v>2171</v>
      </c>
      <c r="E36" s="70">
        <v>2500</v>
      </c>
      <c r="F36" s="72">
        <v>2448</v>
      </c>
      <c r="G36" s="72">
        <v>2488</v>
      </c>
      <c r="H36" s="71">
        <f t="shared" si="6"/>
        <v>-12</v>
      </c>
      <c r="I36" s="72">
        <v>3000</v>
      </c>
      <c r="J36" s="71">
        <f t="shared" si="7"/>
        <v>512</v>
      </c>
    </row>
    <row r="37" spans="1:11" x14ac:dyDescent="0.25">
      <c r="A37" s="6">
        <v>4031</v>
      </c>
      <c r="B37" s="17" t="s">
        <v>28</v>
      </c>
      <c r="C37" s="70">
        <v>1700</v>
      </c>
      <c r="D37" s="72">
        <v>793</v>
      </c>
      <c r="E37" s="70">
        <v>250</v>
      </c>
      <c r="F37" s="72">
        <v>29</v>
      </c>
      <c r="G37" s="72">
        <v>250</v>
      </c>
      <c r="H37" s="71">
        <f t="shared" si="6"/>
        <v>0</v>
      </c>
      <c r="I37" s="72">
        <v>250</v>
      </c>
      <c r="J37" s="71">
        <f t="shared" si="7"/>
        <v>0</v>
      </c>
    </row>
    <row r="38" spans="1:11" x14ac:dyDescent="0.25">
      <c r="A38" s="6">
        <v>4032</v>
      </c>
      <c r="B38" s="17" t="s">
        <v>29</v>
      </c>
      <c r="C38" s="70">
        <v>1384</v>
      </c>
      <c r="D38" s="72">
        <v>667</v>
      </c>
      <c r="E38" s="70">
        <v>1000</v>
      </c>
      <c r="F38" s="72">
        <v>0</v>
      </c>
      <c r="G38" s="72">
        <v>750</v>
      </c>
      <c r="H38" s="71">
        <f t="shared" si="6"/>
        <v>-250</v>
      </c>
      <c r="I38" s="72">
        <v>1000</v>
      </c>
      <c r="J38" s="71">
        <f t="shared" si="7"/>
        <v>250</v>
      </c>
    </row>
    <row r="39" spans="1:11" x14ac:dyDescent="0.25">
      <c r="A39" s="6">
        <v>4041</v>
      </c>
      <c r="B39" s="17" t="s">
        <v>30</v>
      </c>
      <c r="C39" s="70">
        <v>100</v>
      </c>
      <c r="D39" s="72">
        <v>144</v>
      </c>
      <c r="E39" s="70">
        <v>75</v>
      </c>
      <c r="F39" s="72">
        <v>0</v>
      </c>
      <c r="G39" s="72">
        <v>50</v>
      </c>
      <c r="H39" s="71">
        <f t="shared" si="6"/>
        <v>-25</v>
      </c>
      <c r="I39" s="72">
        <v>50</v>
      </c>
      <c r="J39" s="71">
        <f t="shared" si="7"/>
        <v>0</v>
      </c>
    </row>
    <row r="40" spans="1:11" x14ac:dyDescent="0.25">
      <c r="A40" s="6">
        <v>4043</v>
      </c>
      <c r="B40" s="17" t="s">
        <v>31</v>
      </c>
      <c r="C40" s="70">
        <v>300</v>
      </c>
      <c r="D40" s="72">
        <v>115</v>
      </c>
      <c r="E40" s="70">
        <v>250</v>
      </c>
      <c r="F40" s="72">
        <v>860</v>
      </c>
      <c r="G40" s="72">
        <v>1500</v>
      </c>
      <c r="H40" s="71">
        <f t="shared" si="6"/>
        <v>1250</v>
      </c>
      <c r="I40" s="72">
        <v>2500</v>
      </c>
      <c r="J40" s="71">
        <f t="shared" si="7"/>
        <v>1000</v>
      </c>
      <c r="K40" s="2" t="s">
        <v>146</v>
      </c>
    </row>
    <row r="41" spans="1:11" x14ac:dyDescent="0.25">
      <c r="A41" s="6">
        <v>4055</v>
      </c>
      <c r="B41" s="17" t="s">
        <v>130</v>
      </c>
      <c r="C41" s="70">
        <v>250</v>
      </c>
      <c r="D41" s="72">
        <v>197</v>
      </c>
      <c r="E41" s="70">
        <v>200</v>
      </c>
      <c r="F41" s="72">
        <v>92</v>
      </c>
      <c r="G41" s="72">
        <v>200</v>
      </c>
      <c r="H41" s="71">
        <f t="shared" si="6"/>
        <v>0</v>
      </c>
      <c r="I41" s="72">
        <v>200</v>
      </c>
      <c r="J41" s="71">
        <f t="shared" si="7"/>
        <v>0</v>
      </c>
    </row>
    <row r="42" spans="1:11" x14ac:dyDescent="0.25">
      <c r="A42" s="6">
        <v>4056</v>
      </c>
      <c r="B42" s="17" t="s">
        <v>32</v>
      </c>
      <c r="C42" s="70">
        <v>500</v>
      </c>
      <c r="D42" s="72">
        <v>489</v>
      </c>
      <c r="E42" s="70">
        <v>500</v>
      </c>
      <c r="F42" s="72">
        <v>6</v>
      </c>
      <c r="G42" s="72">
        <v>500</v>
      </c>
      <c r="H42" s="71">
        <f t="shared" si="6"/>
        <v>0</v>
      </c>
      <c r="I42" s="72">
        <v>10000</v>
      </c>
      <c r="J42" s="71">
        <f t="shared" si="7"/>
        <v>9500</v>
      </c>
      <c r="K42" s="2" t="s">
        <v>153</v>
      </c>
    </row>
    <row r="43" spans="1:11" x14ac:dyDescent="0.25">
      <c r="A43" s="6">
        <v>4057</v>
      </c>
      <c r="B43" s="17" t="s">
        <v>137</v>
      </c>
      <c r="C43" s="70">
        <v>2000</v>
      </c>
      <c r="D43" s="72">
        <v>1040</v>
      </c>
      <c r="E43" s="70">
        <v>1300</v>
      </c>
      <c r="F43" s="72">
        <v>0</v>
      </c>
      <c r="G43" s="72">
        <v>1300</v>
      </c>
      <c r="H43" s="71">
        <f t="shared" si="6"/>
        <v>0</v>
      </c>
      <c r="I43" s="72">
        <v>1300</v>
      </c>
      <c r="J43" s="71">
        <f t="shared" si="7"/>
        <v>0</v>
      </c>
    </row>
    <row r="44" spans="1:11" x14ac:dyDescent="0.25">
      <c r="A44" s="6">
        <v>4058</v>
      </c>
      <c r="B44" s="17" t="s">
        <v>33</v>
      </c>
      <c r="C44" s="70">
        <v>2000</v>
      </c>
      <c r="D44" s="72">
        <v>1560</v>
      </c>
      <c r="E44" s="70">
        <v>2000</v>
      </c>
      <c r="F44" s="72">
        <v>150</v>
      </c>
      <c r="G44" s="72">
        <v>2000</v>
      </c>
      <c r="H44" s="71">
        <f t="shared" si="6"/>
        <v>0</v>
      </c>
      <c r="I44" s="72">
        <v>2000</v>
      </c>
      <c r="J44" s="71">
        <f t="shared" si="7"/>
        <v>0</v>
      </c>
    </row>
    <row r="45" spans="1:11" x14ac:dyDescent="0.25">
      <c r="A45" s="6">
        <v>4103</v>
      </c>
      <c r="B45" s="17" t="s">
        <v>85</v>
      </c>
      <c r="C45" s="70">
        <v>4000</v>
      </c>
      <c r="D45" s="72">
        <v>4895</v>
      </c>
      <c r="E45" s="70">
        <v>6000</v>
      </c>
      <c r="F45" s="72">
        <v>6000</v>
      </c>
      <c r="G45" s="72">
        <v>6000</v>
      </c>
      <c r="H45" s="71">
        <f t="shared" si="6"/>
        <v>0</v>
      </c>
      <c r="I45" s="72">
        <v>6000</v>
      </c>
      <c r="J45" s="71">
        <f t="shared" si="7"/>
        <v>0</v>
      </c>
    </row>
    <row r="46" spans="1:11" ht="21.75" thickBot="1" x14ac:dyDescent="0.3">
      <c r="A46" s="6">
        <v>4104</v>
      </c>
      <c r="B46" s="17" t="s">
        <v>34</v>
      </c>
      <c r="C46" s="77">
        <v>2250</v>
      </c>
      <c r="D46" s="79">
        <v>192</v>
      </c>
      <c r="E46" s="77">
        <v>0</v>
      </c>
      <c r="F46" s="79">
        <v>0</v>
      </c>
      <c r="G46" s="79">
        <v>0</v>
      </c>
      <c r="H46" s="78">
        <f t="shared" si="6"/>
        <v>0</v>
      </c>
      <c r="I46" s="72">
        <v>0</v>
      </c>
      <c r="J46" s="71">
        <v>0</v>
      </c>
    </row>
    <row r="47" spans="1:11" s="1" customFormat="1" ht="21.75" thickBot="1" x14ac:dyDescent="0.3">
      <c r="A47" s="8"/>
      <c r="B47" s="44" t="s">
        <v>19</v>
      </c>
      <c r="C47" s="75">
        <f>SUM(C29:C46)</f>
        <v>28829</v>
      </c>
      <c r="D47" s="75">
        <f t="shared" ref="D47:J47" si="8">SUM(D29:D46)</f>
        <v>23506</v>
      </c>
      <c r="E47" s="73">
        <f t="shared" si="8"/>
        <v>23038</v>
      </c>
      <c r="F47" s="75">
        <f t="shared" si="8"/>
        <v>16758</v>
      </c>
      <c r="G47" s="75">
        <f t="shared" si="8"/>
        <v>25019</v>
      </c>
      <c r="H47" s="80">
        <f t="shared" si="8"/>
        <v>1981</v>
      </c>
      <c r="I47" s="75">
        <f t="shared" si="8"/>
        <v>36475</v>
      </c>
      <c r="J47" s="74">
        <f t="shared" si="8"/>
        <v>11456</v>
      </c>
    </row>
    <row r="48" spans="1:11" ht="21.75" thickBot="1" x14ac:dyDescent="0.3">
      <c r="A48" s="8">
        <v>102</v>
      </c>
      <c r="B48" s="8" t="s">
        <v>39</v>
      </c>
      <c r="C48" s="76"/>
      <c r="D48" s="76"/>
      <c r="E48" s="76"/>
      <c r="F48" s="76"/>
      <c r="G48" s="76"/>
      <c r="H48" s="76"/>
      <c r="I48" s="76"/>
      <c r="J48" s="76"/>
    </row>
    <row r="49" spans="1:11" x14ac:dyDescent="0.25">
      <c r="A49" s="6">
        <v>4011</v>
      </c>
      <c r="B49" s="17" t="s">
        <v>40</v>
      </c>
      <c r="C49" s="67">
        <v>2005</v>
      </c>
      <c r="D49" s="68">
        <v>894</v>
      </c>
      <c r="E49" s="67">
        <v>0</v>
      </c>
      <c r="F49" s="69">
        <v>0</v>
      </c>
      <c r="G49" s="69">
        <v>0</v>
      </c>
      <c r="H49" s="68">
        <f>G49-E49</f>
        <v>0</v>
      </c>
      <c r="I49" s="69">
        <v>0</v>
      </c>
      <c r="J49" s="68">
        <f>I49-G49</f>
        <v>0</v>
      </c>
    </row>
    <row r="50" spans="1:11" x14ac:dyDescent="0.25">
      <c r="A50" s="6">
        <v>4014</v>
      </c>
      <c r="B50" s="17" t="s">
        <v>41</v>
      </c>
      <c r="C50" s="70">
        <v>2500</v>
      </c>
      <c r="D50" s="71">
        <v>811</v>
      </c>
      <c r="E50" s="70">
        <v>2500</v>
      </c>
      <c r="F50" s="72">
        <v>1445</v>
      </c>
      <c r="G50" s="72">
        <v>2900</v>
      </c>
      <c r="H50" s="71">
        <f t="shared" ref="H50:H57" si="9">G50-E50</f>
        <v>400</v>
      </c>
      <c r="I50" s="72">
        <v>3000</v>
      </c>
      <c r="J50" s="71">
        <f t="shared" ref="J50:J57" si="10">I50-G50</f>
        <v>100</v>
      </c>
      <c r="K50" s="2" t="s">
        <v>154</v>
      </c>
    </row>
    <row r="51" spans="1:11" x14ac:dyDescent="0.25">
      <c r="A51" s="6">
        <v>4028</v>
      </c>
      <c r="B51" s="17" t="s">
        <v>42</v>
      </c>
      <c r="C51" s="70">
        <v>3000</v>
      </c>
      <c r="D51" s="71">
        <v>2917</v>
      </c>
      <c r="E51" s="70">
        <v>3300</v>
      </c>
      <c r="F51" s="72">
        <v>1520</v>
      </c>
      <c r="G51" s="72">
        <v>3300</v>
      </c>
      <c r="H51" s="71">
        <f t="shared" si="9"/>
        <v>0</v>
      </c>
      <c r="I51" s="72">
        <v>3500</v>
      </c>
      <c r="J51" s="71">
        <f t="shared" si="10"/>
        <v>200</v>
      </c>
    </row>
    <row r="52" spans="1:11" x14ac:dyDescent="0.25">
      <c r="A52" s="6">
        <v>4030</v>
      </c>
      <c r="B52" s="6" t="s">
        <v>43</v>
      </c>
      <c r="C52" s="70">
        <v>200</v>
      </c>
      <c r="D52" s="71">
        <v>379</v>
      </c>
      <c r="E52" s="70">
        <v>400</v>
      </c>
      <c r="F52" s="72">
        <v>118</v>
      </c>
      <c r="G52" s="72">
        <v>400</v>
      </c>
      <c r="H52" s="71">
        <f t="shared" si="9"/>
        <v>0</v>
      </c>
      <c r="I52" s="72">
        <v>420</v>
      </c>
      <c r="J52" s="71">
        <f t="shared" si="10"/>
        <v>20</v>
      </c>
    </row>
    <row r="53" spans="1:11" x14ac:dyDescent="0.25">
      <c r="A53" s="6">
        <v>4036</v>
      </c>
      <c r="B53" s="17" t="s">
        <v>44</v>
      </c>
      <c r="C53" s="70">
        <v>150</v>
      </c>
      <c r="D53" s="71">
        <v>150</v>
      </c>
      <c r="E53" s="70">
        <v>175</v>
      </c>
      <c r="F53" s="72">
        <v>43</v>
      </c>
      <c r="G53" s="72">
        <v>120</v>
      </c>
      <c r="H53" s="71">
        <f t="shared" si="9"/>
        <v>-55</v>
      </c>
      <c r="I53" s="72">
        <v>140</v>
      </c>
      <c r="J53" s="71">
        <f t="shared" si="10"/>
        <v>20</v>
      </c>
    </row>
    <row r="54" spans="1:11" x14ac:dyDescent="0.25">
      <c r="A54" s="6">
        <v>4036</v>
      </c>
      <c r="B54" s="17" t="s">
        <v>45</v>
      </c>
      <c r="C54" s="70">
        <v>2000</v>
      </c>
      <c r="D54" s="71">
        <v>2000</v>
      </c>
      <c r="E54" s="70">
        <v>2000</v>
      </c>
      <c r="F54" s="72">
        <v>2000</v>
      </c>
      <c r="G54" s="72">
        <v>2000</v>
      </c>
      <c r="H54" s="71">
        <f t="shared" si="9"/>
        <v>0</v>
      </c>
      <c r="I54" s="72">
        <v>2000</v>
      </c>
      <c r="J54" s="71">
        <f t="shared" si="10"/>
        <v>0</v>
      </c>
    </row>
    <row r="55" spans="1:11" x14ac:dyDescent="0.25">
      <c r="A55" s="6">
        <v>4036</v>
      </c>
      <c r="B55" s="17" t="s">
        <v>161</v>
      </c>
      <c r="C55" s="70">
        <v>3000</v>
      </c>
      <c r="D55" s="71">
        <v>3000</v>
      </c>
      <c r="E55" s="70">
        <v>3000</v>
      </c>
      <c r="F55" s="72">
        <v>699</v>
      </c>
      <c r="G55" s="72">
        <v>3000</v>
      </c>
      <c r="H55" s="71">
        <f t="shared" si="9"/>
        <v>0</v>
      </c>
      <c r="I55" s="72">
        <v>3000</v>
      </c>
      <c r="J55" s="71">
        <f t="shared" si="10"/>
        <v>0</v>
      </c>
    </row>
    <row r="56" spans="1:11" x14ac:dyDescent="0.25">
      <c r="A56" s="6">
        <v>4018</v>
      </c>
      <c r="B56" s="17" t="s">
        <v>82</v>
      </c>
      <c r="C56" s="70">
        <v>2500</v>
      </c>
      <c r="D56" s="71">
        <v>1566</v>
      </c>
      <c r="E56" s="70">
        <v>2500</v>
      </c>
      <c r="F56" s="72">
        <v>1514</v>
      </c>
      <c r="G56" s="72">
        <v>2500</v>
      </c>
      <c r="H56" s="71">
        <f t="shared" si="9"/>
        <v>0</v>
      </c>
      <c r="I56" s="72">
        <v>0</v>
      </c>
      <c r="J56" s="71">
        <f t="shared" si="10"/>
        <v>-2500</v>
      </c>
      <c r="K56" s="2" t="s">
        <v>139</v>
      </c>
    </row>
    <row r="57" spans="1:11" ht="21.75" thickBot="1" x14ac:dyDescent="0.3">
      <c r="A57" s="6">
        <v>4135</v>
      </c>
      <c r="B57" s="17" t="s">
        <v>46</v>
      </c>
      <c r="C57" s="77">
        <v>125</v>
      </c>
      <c r="D57" s="78">
        <v>140</v>
      </c>
      <c r="E57" s="77">
        <v>250</v>
      </c>
      <c r="F57" s="79">
        <v>127</v>
      </c>
      <c r="G57" s="79">
        <v>250</v>
      </c>
      <c r="H57" s="78">
        <f t="shared" si="9"/>
        <v>0</v>
      </c>
      <c r="I57" s="72">
        <v>250</v>
      </c>
      <c r="J57" s="71">
        <f t="shared" si="10"/>
        <v>0</v>
      </c>
    </row>
    <row r="58" spans="1:11" s="1" customFormat="1" ht="21.75" thickBot="1" x14ac:dyDescent="0.3">
      <c r="A58" s="8"/>
      <c r="B58" s="39" t="s">
        <v>19</v>
      </c>
      <c r="C58" s="73">
        <f>SUM(C49:C57)</f>
        <v>15480</v>
      </c>
      <c r="D58" s="74">
        <f t="shared" ref="D58:J58" si="11">SUM(D49:D57)</f>
        <v>11857</v>
      </c>
      <c r="E58" s="73">
        <f t="shared" si="11"/>
        <v>14125</v>
      </c>
      <c r="F58" s="75">
        <f t="shared" si="11"/>
        <v>7466</v>
      </c>
      <c r="G58" s="75">
        <f t="shared" si="11"/>
        <v>14470</v>
      </c>
      <c r="H58" s="80">
        <f t="shared" si="11"/>
        <v>345</v>
      </c>
      <c r="I58" s="75">
        <f t="shared" si="11"/>
        <v>12310</v>
      </c>
      <c r="J58" s="74">
        <f t="shared" si="11"/>
        <v>-2160</v>
      </c>
    </row>
    <row r="59" spans="1:11" ht="21.75" thickBot="1" x14ac:dyDescent="0.3">
      <c r="A59" s="8">
        <v>103</v>
      </c>
      <c r="B59" s="8" t="s">
        <v>47</v>
      </c>
      <c r="C59" s="76"/>
      <c r="D59" s="76"/>
      <c r="E59" s="76"/>
      <c r="F59" s="76"/>
      <c r="G59" s="76"/>
      <c r="H59" s="76"/>
      <c r="I59" s="76"/>
      <c r="J59" s="76"/>
    </row>
    <row r="60" spans="1:11" x14ac:dyDescent="0.25">
      <c r="A60" s="6">
        <v>4037</v>
      </c>
      <c r="B60" s="17" t="s">
        <v>48</v>
      </c>
      <c r="C60" s="67">
        <v>8784</v>
      </c>
      <c r="D60" s="68">
        <v>8784</v>
      </c>
      <c r="E60" s="67">
        <v>9050</v>
      </c>
      <c r="F60" s="69">
        <v>3816</v>
      </c>
      <c r="G60" s="69">
        <v>9050</v>
      </c>
      <c r="H60" s="68">
        <f>G60-E60</f>
        <v>0</v>
      </c>
      <c r="I60" s="69">
        <v>14500</v>
      </c>
      <c r="J60" s="68">
        <f>I60-G60</f>
        <v>5450</v>
      </c>
      <c r="K60" s="2" t="s">
        <v>135</v>
      </c>
    </row>
    <row r="61" spans="1:11" x14ac:dyDescent="0.25">
      <c r="A61" s="6">
        <v>4037</v>
      </c>
      <c r="B61" s="17" t="s">
        <v>49</v>
      </c>
      <c r="C61" s="70">
        <v>250</v>
      </c>
      <c r="D61" s="71">
        <v>3252</v>
      </c>
      <c r="E61" s="70">
        <v>1000</v>
      </c>
      <c r="F61" s="72">
        <v>0</v>
      </c>
      <c r="G61" s="72">
        <v>1000</v>
      </c>
      <c r="H61" s="71">
        <f t="shared" ref="H61:H65" si="12">G61-E61</f>
        <v>0</v>
      </c>
      <c r="I61" s="72">
        <v>1000</v>
      </c>
      <c r="J61" s="71">
        <f t="shared" ref="J61:J65" si="13">I61-G61</f>
        <v>0</v>
      </c>
    </row>
    <row r="62" spans="1:11" x14ac:dyDescent="0.25">
      <c r="A62" s="6">
        <v>4037</v>
      </c>
      <c r="B62" s="17" t="s">
        <v>50</v>
      </c>
      <c r="C62" s="70">
        <v>2750</v>
      </c>
      <c r="D62" s="71">
        <v>15858</v>
      </c>
      <c r="E62" s="70">
        <v>3050</v>
      </c>
      <c r="F62" s="72">
        <v>449</v>
      </c>
      <c r="G62" s="72">
        <v>3050</v>
      </c>
      <c r="H62" s="71">
        <f t="shared" si="12"/>
        <v>0</v>
      </c>
      <c r="I62" s="72">
        <v>4500</v>
      </c>
      <c r="J62" s="71">
        <f t="shared" si="13"/>
        <v>1450</v>
      </c>
      <c r="K62" s="2" t="s">
        <v>131</v>
      </c>
    </row>
    <row r="63" spans="1:11" x14ac:dyDescent="0.25">
      <c r="A63" s="6">
        <v>4037</v>
      </c>
      <c r="B63" s="17" t="s">
        <v>51</v>
      </c>
      <c r="C63" s="70">
        <v>1500</v>
      </c>
      <c r="D63" s="71">
        <v>500</v>
      </c>
      <c r="E63" s="70">
        <v>2500</v>
      </c>
      <c r="F63" s="72">
        <v>1460</v>
      </c>
      <c r="G63" s="72">
        <v>2210</v>
      </c>
      <c r="H63" s="71">
        <f t="shared" si="12"/>
        <v>-290</v>
      </c>
      <c r="I63" s="72">
        <v>3000</v>
      </c>
      <c r="J63" s="71">
        <f t="shared" si="13"/>
        <v>790</v>
      </c>
    </row>
    <row r="64" spans="1:11" x14ac:dyDescent="0.25">
      <c r="A64" s="6">
        <v>4035</v>
      </c>
      <c r="B64" s="17" t="s">
        <v>116</v>
      </c>
      <c r="C64" s="70">
        <v>0</v>
      </c>
      <c r="D64" s="71">
        <v>0</v>
      </c>
      <c r="E64" s="70">
        <v>5000</v>
      </c>
      <c r="F64" s="72">
        <v>0</v>
      </c>
      <c r="G64" s="72">
        <v>5000</v>
      </c>
      <c r="H64" s="71">
        <f t="shared" si="12"/>
        <v>0</v>
      </c>
      <c r="I64" s="72">
        <v>2500</v>
      </c>
      <c r="J64" s="71">
        <f t="shared" si="13"/>
        <v>-2500</v>
      </c>
      <c r="K64" s="2" t="s">
        <v>132</v>
      </c>
    </row>
    <row r="65" spans="1:11" ht="21.75" thickBot="1" x14ac:dyDescent="0.3">
      <c r="A65" s="7">
        <v>4037</v>
      </c>
      <c r="B65" s="17" t="s">
        <v>83</v>
      </c>
      <c r="C65" s="77">
        <v>3430.04</v>
      </c>
      <c r="D65" s="78">
        <v>3851.88</v>
      </c>
      <c r="E65" s="77">
        <v>3851</v>
      </c>
      <c r="F65" s="79">
        <v>1645</v>
      </c>
      <c r="G65" s="79">
        <v>3851</v>
      </c>
      <c r="H65" s="78">
        <f t="shared" si="12"/>
        <v>0</v>
      </c>
      <c r="I65" s="79">
        <v>0</v>
      </c>
      <c r="J65" s="78">
        <f t="shared" si="13"/>
        <v>-3851</v>
      </c>
      <c r="K65" s="2" t="s">
        <v>127</v>
      </c>
    </row>
    <row r="66" spans="1:11" s="1" customFormat="1" ht="21.75" thickBot="1" x14ac:dyDescent="0.3">
      <c r="A66" s="8"/>
      <c r="B66" s="44" t="s">
        <v>19</v>
      </c>
      <c r="C66" s="73">
        <f>SUM(C60:C65)</f>
        <v>16714.04</v>
      </c>
      <c r="D66" s="74">
        <f t="shared" ref="D66:J66" si="14">SUM(D60:D65)</f>
        <v>32245.88</v>
      </c>
      <c r="E66" s="73">
        <f t="shared" si="14"/>
        <v>24451</v>
      </c>
      <c r="F66" s="75">
        <f t="shared" si="14"/>
        <v>7370</v>
      </c>
      <c r="G66" s="75">
        <f t="shared" si="14"/>
        <v>24161</v>
      </c>
      <c r="H66" s="80">
        <f t="shared" si="14"/>
        <v>-290</v>
      </c>
      <c r="I66" s="75">
        <f t="shared" si="14"/>
        <v>25500</v>
      </c>
      <c r="J66" s="74">
        <f t="shared" si="14"/>
        <v>1339</v>
      </c>
    </row>
    <row r="67" spans="1:11" ht="21.75" thickBot="1" x14ac:dyDescent="0.3">
      <c r="A67" s="8">
        <v>104</v>
      </c>
      <c r="B67" s="8" t="s">
        <v>35</v>
      </c>
      <c r="C67" s="76"/>
      <c r="D67" s="76"/>
      <c r="E67" s="76"/>
      <c r="F67" s="76"/>
      <c r="G67" s="76"/>
      <c r="H67" s="76"/>
      <c r="I67" s="76"/>
      <c r="J67" s="76"/>
    </row>
    <row r="68" spans="1:11" x14ac:dyDescent="0.25">
      <c r="A68" s="6">
        <v>4029</v>
      </c>
      <c r="B68" s="17" t="s">
        <v>36</v>
      </c>
      <c r="C68" s="67">
        <v>6000</v>
      </c>
      <c r="D68" s="68">
        <v>6000</v>
      </c>
      <c r="E68" s="67">
        <v>6000</v>
      </c>
      <c r="F68" s="69">
        <v>543</v>
      </c>
      <c r="G68" s="69">
        <v>6000</v>
      </c>
      <c r="H68" s="68">
        <f>-G68-E68</f>
        <v>-12000</v>
      </c>
      <c r="I68" s="67">
        <v>6000</v>
      </c>
      <c r="J68" s="68">
        <f>I68-G68</f>
        <v>0</v>
      </c>
    </row>
    <row r="69" spans="1:11" x14ac:dyDescent="0.25">
      <c r="A69" s="6" t="s">
        <v>103</v>
      </c>
      <c r="B69" s="17" t="s">
        <v>102</v>
      </c>
      <c r="C69" s="70">
        <v>750</v>
      </c>
      <c r="D69" s="71">
        <v>649</v>
      </c>
      <c r="E69" s="70">
        <v>750</v>
      </c>
      <c r="F69" s="72">
        <v>130</v>
      </c>
      <c r="G69" s="72">
        <v>750</v>
      </c>
      <c r="H69" s="71">
        <f t="shared" ref="H69:H72" si="15">-G69-E69</f>
        <v>-1500</v>
      </c>
      <c r="I69" s="70">
        <v>750</v>
      </c>
      <c r="J69" s="71">
        <f t="shared" ref="J69:J72" si="16">I69-G69</f>
        <v>0</v>
      </c>
    </row>
    <row r="70" spans="1:11" x14ac:dyDescent="0.25">
      <c r="A70" s="6">
        <v>4044</v>
      </c>
      <c r="B70" s="17" t="s">
        <v>162</v>
      </c>
      <c r="C70" s="70">
        <v>400</v>
      </c>
      <c r="D70" s="71">
        <v>218</v>
      </c>
      <c r="E70" s="70">
        <v>400</v>
      </c>
      <c r="F70" s="72">
        <v>0</v>
      </c>
      <c r="G70" s="72">
        <v>400</v>
      </c>
      <c r="H70" s="71">
        <f t="shared" si="15"/>
        <v>-800</v>
      </c>
      <c r="I70" s="70">
        <v>400</v>
      </c>
      <c r="J70" s="71">
        <f t="shared" si="16"/>
        <v>0</v>
      </c>
    </row>
    <row r="71" spans="1:11" x14ac:dyDescent="0.25">
      <c r="A71" s="6">
        <v>4072</v>
      </c>
      <c r="B71" s="17" t="s">
        <v>37</v>
      </c>
      <c r="C71" s="70">
        <v>1500</v>
      </c>
      <c r="D71" s="71">
        <v>1427</v>
      </c>
      <c r="E71" s="70">
        <v>1500</v>
      </c>
      <c r="F71" s="72">
        <v>29</v>
      </c>
      <c r="G71" s="72">
        <v>1500</v>
      </c>
      <c r="H71" s="71">
        <f t="shared" si="15"/>
        <v>-3000</v>
      </c>
      <c r="I71" s="70">
        <v>1500</v>
      </c>
      <c r="J71" s="71">
        <f t="shared" si="16"/>
        <v>0</v>
      </c>
    </row>
    <row r="72" spans="1:11" ht="21.75" thickBot="1" x14ac:dyDescent="0.3">
      <c r="A72" s="6">
        <v>4136</v>
      </c>
      <c r="B72" s="17" t="s">
        <v>38</v>
      </c>
      <c r="C72" s="77">
        <v>85</v>
      </c>
      <c r="D72" s="78">
        <v>32</v>
      </c>
      <c r="E72" s="77">
        <v>85</v>
      </c>
      <c r="F72" s="79">
        <v>38</v>
      </c>
      <c r="G72" s="79">
        <v>38</v>
      </c>
      <c r="H72" s="78">
        <f t="shared" si="15"/>
        <v>-123</v>
      </c>
      <c r="I72" s="77">
        <v>50</v>
      </c>
      <c r="J72" s="78">
        <f t="shared" si="16"/>
        <v>12</v>
      </c>
    </row>
    <row r="73" spans="1:11" ht="21.75" thickBot="1" x14ac:dyDescent="0.3">
      <c r="A73" s="1"/>
      <c r="B73" s="44" t="s">
        <v>19</v>
      </c>
      <c r="C73" s="73">
        <f>SUM(C68:C72)</f>
        <v>8735</v>
      </c>
      <c r="D73" s="74">
        <f t="shared" ref="D73:J73" si="17">SUM(D68:D72)</f>
        <v>8326</v>
      </c>
      <c r="E73" s="73">
        <f t="shared" si="17"/>
        <v>8735</v>
      </c>
      <c r="F73" s="75">
        <f t="shared" si="17"/>
        <v>740</v>
      </c>
      <c r="G73" s="75">
        <f t="shared" si="17"/>
        <v>8688</v>
      </c>
      <c r="H73" s="74">
        <f t="shared" si="17"/>
        <v>-17423</v>
      </c>
      <c r="I73" s="73">
        <f t="shared" si="17"/>
        <v>8700</v>
      </c>
      <c r="J73" s="74">
        <f t="shared" si="17"/>
        <v>12</v>
      </c>
    </row>
    <row r="74" spans="1:11" ht="21.75" thickBot="1" x14ac:dyDescent="0.3">
      <c r="A74" s="8">
        <v>106</v>
      </c>
      <c r="B74" s="8" t="s">
        <v>54</v>
      </c>
      <c r="C74" s="76"/>
      <c r="D74" s="76"/>
      <c r="E74" s="76"/>
      <c r="F74" s="76"/>
      <c r="G74" s="76"/>
      <c r="H74" s="76"/>
      <c r="I74" s="76"/>
      <c r="J74" s="76"/>
    </row>
    <row r="75" spans="1:11" x14ac:dyDescent="0.25">
      <c r="A75" s="6">
        <v>4053</v>
      </c>
      <c r="B75" s="17" t="s">
        <v>55</v>
      </c>
      <c r="C75" s="67">
        <v>1825</v>
      </c>
      <c r="D75" s="68">
        <v>1825</v>
      </c>
      <c r="E75" s="67">
        <v>1900</v>
      </c>
      <c r="F75" s="69">
        <v>940</v>
      </c>
      <c r="G75" s="69">
        <v>1880</v>
      </c>
      <c r="H75" s="68">
        <f>G75-E75</f>
        <v>-20</v>
      </c>
      <c r="I75" s="67">
        <v>1975</v>
      </c>
      <c r="J75" s="68">
        <f>I75-G75</f>
        <v>95</v>
      </c>
    </row>
    <row r="76" spans="1:11" x14ac:dyDescent="0.25">
      <c r="A76" s="6">
        <v>4053</v>
      </c>
      <c r="B76" s="17" t="s">
        <v>140</v>
      </c>
      <c r="C76" s="70">
        <v>5500</v>
      </c>
      <c r="D76" s="71">
        <v>5500</v>
      </c>
      <c r="E76" s="70">
        <v>5500</v>
      </c>
      <c r="F76" s="72">
        <v>5500</v>
      </c>
      <c r="G76" s="72">
        <v>5500</v>
      </c>
      <c r="H76" s="71">
        <f t="shared" ref="H76:H80" si="18">G76-E76</f>
        <v>0</v>
      </c>
      <c r="I76" s="70">
        <v>5500</v>
      </c>
      <c r="J76" s="71">
        <f t="shared" ref="J76:J80" si="19">I76-G76</f>
        <v>0</v>
      </c>
    </row>
    <row r="77" spans="1:11" x14ac:dyDescent="0.25">
      <c r="A77" s="6">
        <v>4054</v>
      </c>
      <c r="B77" s="17" t="s">
        <v>56</v>
      </c>
      <c r="C77" s="70">
        <v>11608</v>
      </c>
      <c r="D77" s="71">
        <v>11607</v>
      </c>
      <c r="E77" s="70">
        <v>11535</v>
      </c>
      <c r="F77" s="72">
        <v>5776</v>
      </c>
      <c r="G77" s="72">
        <v>11535</v>
      </c>
      <c r="H77" s="71">
        <f t="shared" si="18"/>
        <v>0</v>
      </c>
      <c r="I77" s="70">
        <v>11460</v>
      </c>
      <c r="J77" s="71">
        <f t="shared" si="19"/>
        <v>-75</v>
      </c>
    </row>
    <row r="78" spans="1:11" x14ac:dyDescent="0.25">
      <c r="A78" s="6">
        <v>4120</v>
      </c>
      <c r="B78" s="17" t="s">
        <v>54</v>
      </c>
      <c r="C78" s="70">
        <v>1000</v>
      </c>
      <c r="D78" s="71">
        <v>108</v>
      </c>
      <c r="E78" s="70">
        <v>1000</v>
      </c>
      <c r="F78" s="72">
        <v>0</v>
      </c>
      <c r="G78" s="72">
        <v>500</v>
      </c>
      <c r="H78" s="71">
        <f t="shared" si="18"/>
        <v>-500</v>
      </c>
      <c r="I78" s="70">
        <v>500</v>
      </c>
      <c r="J78" s="71">
        <f t="shared" si="19"/>
        <v>0</v>
      </c>
    </row>
    <row r="79" spans="1:11" x14ac:dyDescent="0.25">
      <c r="A79" s="7">
        <v>4128</v>
      </c>
      <c r="B79" s="18" t="s">
        <v>57</v>
      </c>
      <c r="C79" s="70">
        <v>6000</v>
      </c>
      <c r="D79" s="71">
        <v>6000</v>
      </c>
      <c r="E79" s="70">
        <v>6000</v>
      </c>
      <c r="F79" s="72">
        <v>6000</v>
      </c>
      <c r="G79" s="72">
        <v>6000</v>
      </c>
      <c r="H79" s="71">
        <f t="shared" si="18"/>
        <v>0</v>
      </c>
      <c r="I79" s="70">
        <v>6000</v>
      </c>
      <c r="J79" s="71">
        <f t="shared" si="19"/>
        <v>0</v>
      </c>
    </row>
    <row r="80" spans="1:11" ht="21.75" thickBot="1" x14ac:dyDescent="0.3">
      <c r="A80" s="7">
        <v>4128</v>
      </c>
      <c r="B80" s="18" t="s">
        <v>110</v>
      </c>
      <c r="C80" s="77">
        <v>4000</v>
      </c>
      <c r="D80" s="78">
        <v>2475</v>
      </c>
      <c r="E80" s="77">
        <v>4000</v>
      </c>
      <c r="F80" s="79">
        <v>4000</v>
      </c>
      <c r="G80" s="79">
        <v>4000</v>
      </c>
      <c r="H80" s="78">
        <f t="shared" si="18"/>
        <v>0</v>
      </c>
      <c r="I80" s="77">
        <v>4000</v>
      </c>
      <c r="J80" s="78">
        <f t="shared" si="19"/>
        <v>0</v>
      </c>
    </row>
    <row r="81" spans="1:11" ht="21.75" thickBot="1" x14ac:dyDescent="0.3">
      <c r="A81" s="8"/>
      <c r="B81" s="44" t="s">
        <v>19</v>
      </c>
      <c r="C81" s="73">
        <f>SUM(C75:C80)</f>
        <v>29933</v>
      </c>
      <c r="D81" s="74">
        <f t="shared" ref="D81:J81" si="20">SUM(D75:D80)</f>
        <v>27515</v>
      </c>
      <c r="E81" s="73">
        <f t="shared" si="20"/>
        <v>29935</v>
      </c>
      <c r="F81" s="75">
        <f t="shared" si="20"/>
        <v>22216</v>
      </c>
      <c r="G81" s="75">
        <f t="shared" si="20"/>
        <v>29415</v>
      </c>
      <c r="H81" s="74">
        <f t="shared" si="20"/>
        <v>-520</v>
      </c>
      <c r="I81" s="73">
        <f t="shared" si="20"/>
        <v>29435</v>
      </c>
      <c r="J81" s="74">
        <f t="shared" si="20"/>
        <v>20</v>
      </c>
    </row>
    <row r="82" spans="1:11" ht="21.75" thickBot="1" x14ac:dyDescent="0.3">
      <c r="A82" s="8">
        <v>114</v>
      </c>
      <c r="B82" s="8" t="s">
        <v>58</v>
      </c>
      <c r="C82" s="76"/>
      <c r="D82" s="76"/>
      <c r="E82" s="76"/>
      <c r="F82" s="76"/>
      <c r="G82" s="76"/>
      <c r="H82" s="76"/>
      <c r="I82" s="76"/>
      <c r="J82" s="76"/>
    </row>
    <row r="83" spans="1:11" x14ac:dyDescent="0.25">
      <c r="A83" s="6">
        <v>4068</v>
      </c>
      <c r="B83" s="17" t="s">
        <v>59</v>
      </c>
      <c r="C83" s="67">
        <v>850</v>
      </c>
      <c r="D83" s="68">
        <v>850</v>
      </c>
      <c r="E83" s="67">
        <v>850</v>
      </c>
      <c r="F83" s="69">
        <v>0</v>
      </c>
      <c r="G83" s="69">
        <v>850</v>
      </c>
      <c r="H83" s="68">
        <f>G83-E83</f>
        <v>0</v>
      </c>
      <c r="I83" s="67">
        <v>850</v>
      </c>
      <c r="J83" s="68">
        <f>I83-G83</f>
        <v>0</v>
      </c>
    </row>
    <row r="84" spans="1:11" x14ac:dyDescent="0.25">
      <c r="A84" s="6">
        <v>4070</v>
      </c>
      <c r="B84" s="17" t="s">
        <v>60</v>
      </c>
      <c r="C84" s="70">
        <v>500</v>
      </c>
      <c r="D84" s="71">
        <v>500</v>
      </c>
      <c r="E84" s="70">
        <v>500</v>
      </c>
      <c r="F84" s="72">
        <v>0</v>
      </c>
      <c r="G84" s="72">
        <v>500</v>
      </c>
      <c r="H84" s="71">
        <f t="shared" ref="H84:H92" si="21">G84-E84</f>
        <v>0</v>
      </c>
      <c r="I84" s="70">
        <v>500</v>
      </c>
      <c r="J84" s="71">
        <f t="shared" ref="J84:J92" si="22">I84-G84</f>
        <v>0</v>
      </c>
    </row>
    <row r="85" spans="1:11" x14ac:dyDescent="0.25">
      <c r="A85" s="6">
        <v>4049</v>
      </c>
      <c r="B85" s="17" t="s">
        <v>77</v>
      </c>
      <c r="C85" s="70">
        <v>1585</v>
      </c>
      <c r="D85" s="71">
        <v>1504</v>
      </c>
      <c r="E85" s="70">
        <v>1500</v>
      </c>
      <c r="F85" s="72">
        <v>0</v>
      </c>
      <c r="G85" s="72">
        <v>1467</v>
      </c>
      <c r="H85" s="71">
        <f t="shared" si="21"/>
        <v>-33</v>
      </c>
      <c r="I85" s="70">
        <v>1500</v>
      </c>
      <c r="J85" s="71">
        <f t="shared" si="22"/>
        <v>33</v>
      </c>
    </row>
    <row r="86" spans="1:11" x14ac:dyDescent="0.25">
      <c r="A86" s="6">
        <v>4076</v>
      </c>
      <c r="B86" s="17" t="s">
        <v>72</v>
      </c>
      <c r="C86" s="70">
        <v>2000</v>
      </c>
      <c r="D86" s="71">
        <v>2000</v>
      </c>
      <c r="E86" s="70">
        <v>2500</v>
      </c>
      <c r="F86" s="72">
        <v>2500</v>
      </c>
      <c r="G86" s="72">
        <v>2500</v>
      </c>
      <c r="H86" s="71">
        <f t="shared" si="21"/>
        <v>0</v>
      </c>
      <c r="I86" s="70">
        <v>2500</v>
      </c>
      <c r="J86" s="71">
        <f t="shared" si="22"/>
        <v>0</v>
      </c>
    </row>
    <row r="87" spans="1:11" x14ac:dyDescent="0.25">
      <c r="A87" s="6">
        <v>4108</v>
      </c>
      <c r="B87" s="17" t="s">
        <v>73</v>
      </c>
      <c r="C87" s="81">
        <v>1200</v>
      </c>
      <c r="D87" s="71">
        <v>1200</v>
      </c>
      <c r="E87" s="81">
        <v>1200</v>
      </c>
      <c r="F87" s="72">
        <v>0</v>
      </c>
      <c r="G87" s="72">
        <v>1200</v>
      </c>
      <c r="H87" s="71">
        <f t="shared" si="21"/>
        <v>0</v>
      </c>
      <c r="I87" s="70">
        <v>2500</v>
      </c>
      <c r="J87" s="71">
        <f t="shared" si="22"/>
        <v>1300</v>
      </c>
    </row>
    <row r="88" spans="1:11" x14ac:dyDescent="0.25">
      <c r="A88" s="6">
        <v>4109</v>
      </c>
      <c r="B88" s="17" t="s">
        <v>115</v>
      </c>
      <c r="C88" s="70">
        <v>2500</v>
      </c>
      <c r="D88" s="71">
        <v>570</v>
      </c>
      <c r="E88" s="70">
        <v>1200</v>
      </c>
      <c r="F88" s="72">
        <v>0</v>
      </c>
      <c r="G88" s="72">
        <v>600</v>
      </c>
      <c r="H88" s="71">
        <f t="shared" si="21"/>
        <v>-600</v>
      </c>
      <c r="I88" s="70">
        <v>750</v>
      </c>
      <c r="J88" s="71">
        <f t="shared" si="22"/>
        <v>150</v>
      </c>
    </row>
    <row r="89" spans="1:11" x14ac:dyDescent="0.25">
      <c r="A89" s="6">
        <v>4105</v>
      </c>
      <c r="B89" s="17" t="s">
        <v>61</v>
      </c>
      <c r="C89" s="70">
        <v>20000</v>
      </c>
      <c r="D89" s="71">
        <v>20000</v>
      </c>
      <c r="E89" s="70">
        <v>20000</v>
      </c>
      <c r="F89" s="72">
        <v>0</v>
      </c>
      <c r="G89" s="72">
        <v>20000</v>
      </c>
      <c r="H89" s="71">
        <f t="shared" si="21"/>
        <v>0</v>
      </c>
      <c r="I89" s="70">
        <v>20000</v>
      </c>
      <c r="J89" s="71">
        <f t="shared" si="22"/>
        <v>0</v>
      </c>
    </row>
    <row r="90" spans="1:11" x14ac:dyDescent="0.25">
      <c r="A90" s="6">
        <v>4105</v>
      </c>
      <c r="B90" s="17" t="s">
        <v>62</v>
      </c>
      <c r="C90" s="70">
        <v>3000</v>
      </c>
      <c r="D90" s="71">
        <v>3000</v>
      </c>
      <c r="E90" s="70">
        <v>3000</v>
      </c>
      <c r="F90" s="72">
        <v>0</v>
      </c>
      <c r="G90" s="72">
        <v>3000</v>
      </c>
      <c r="H90" s="71">
        <f t="shared" si="21"/>
        <v>0</v>
      </c>
      <c r="I90" s="70">
        <v>3000</v>
      </c>
      <c r="J90" s="71">
        <f t="shared" si="22"/>
        <v>0</v>
      </c>
    </row>
    <row r="91" spans="1:11" x14ac:dyDescent="0.25">
      <c r="A91" s="6">
        <v>4105</v>
      </c>
      <c r="B91" s="19" t="s">
        <v>63</v>
      </c>
      <c r="C91" s="70">
        <v>6000</v>
      </c>
      <c r="D91" s="82">
        <v>6000</v>
      </c>
      <c r="E91" s="70">
        <v>5000</v>
      </c>
      <c r="F91" s="83">
        <v>0</v>
      </c>
      <c r="G91" s="83">
        <v>5000</v>
      </c>
      <c r="H91" s="82">
        <f t="shared" si="21"/>
        <v>0</v>
      </c>
      <c r="I91" s="70">
        <v>5000</v>
      </c>
      <c r="J91" s="71">
        <f t="shared" si="22"/>
        <v>0</v>
      </c>
    </row>
    <row r="92" spans="1:11" ht="21.75" thickBot="1" x14ac:dyDescent="0.3">
      <c r="A92" s="2">
        <v>4123</v>
      </c>
      <c r="B92" s="19" t="s">
        <v>93</v>
      </c>
      <c r="C92" s="77">
        <v>15500</v>
      </c>
      <c r="D92" s="78">
        <v>12146</v>
      </c>
      <c r="E92" s="77">
        <v>15500</v>
      </c>
      <c r="F92" s="79">
        <v>5535</v>
      </c>
      <c r="G92" s="79">
        <v>12000</v>
      </c>
      <c r="H92" s="78">
        <f t="shared" si="21"/>
        <v>-3500</v>
      </c>
      <c r="I92" s="77">
        <v>16000</v>
      </c>
      <c r="J92" s="78">
        <f t="shared" si="22"/>
        <v>4000</v>
      </c>
      <c r="K92" s="2" t="s">
        <v>133</v>
      </c>
    </row>
    <row r="93" spans="1:11" ht="21.75" thickBot="1" x14ac:dyDescent="0.3">
      <c r="A93" s="1"/>
      <c r="B93" s="44" t="s">
        <v>19</v>
      </c>
      <c r="C93" s="73">
        <f>SUM(C83:C92)</f>
        <v>53135</v>
      </c>
      <c r="D93" s="74">
        <f t="shared" ref="D93:J93" si="23">SUM(D83:D92)</f>
        <v>47770</v>
      </c>
      <c r="E93" s="73">
        <f t="shared" si="23"/>
        <v>51250</v>
      </c>
      <c r="F93" s="75">
        <f t="shared" si="23"/>
        <v>8035</v>
      </c>
      <c r="G93" s="75">
        <f t="shared" si="23"/>
        <v>47117</v>
      </c>
      <c r="H93" s="74">
        <f t="shared" si="23"/>
        <v>-4133</v>
      </c>
      <c r="I93" s="73">
        <f t="shared" si="23"/>
        <v>52600</v>
      </c>
      <c r="J93" s="74">
        <f t="shared" si="23"/>
        <v>5483</v>
      </c>
    </row>
    <row r="94" spans="1:11" ht="21.75" thickBot="1" x14ac:dyDescent="0.3">
      <c r="A94" s="8">
        <v>201</v>
      </c>
      <c r="B94" s="8" t="s">
        <v>64</v>
      </c>
      <c r="C94" s="76"/>
      <c r="D94" s="76"/>
      <c r="E94" s="76"/>
      <c r="F94" s="76"/>
      <c r="G94" s="76"/>
      <c r="H94" s="76"/>
      <c r="I94" s="76"/>
      <c r="J94" s="76"/>
    </row>
    <row r="95" spans="1:11" x14ac:dyDescent="0.25">
      <c r="A95" s="6">
        <v>4030</v>
      </c>
      <c r="B95" s="6" t="s">
        <v>43</v>
      </c>
      <c r="C95" s="67">
        <v>150</v>
      </c>
      <c r="D95" s="68">
        <v>118</v>
      </c>
      <c r="E95" s="67">
        <v>200</v>
      </c>
      <c r="F95" s="69">
        <v>56</v>
      </c>
      <c r="G95" s="69">
        <v>200</v>
      </c>
      <c r="H95" s="68">
        <f>G95-E95</f>
        <v>0</v>
      </c>
      <c r="I95" s="67">
        <v>200</v>
      </c>
      <c r="J95" s="68">
        <f>I95-G95</f>
        <v>0</v>
      </c>
    </row>
    <row r="96" spans="1:11" ht="21.75" thickBot="1" x14ac:dyDescent="0.3">
      <c r="A96" s="6">
        <v>4037</v>
      </c>
      <c r="B96" s="17" t="s">
        <v>53</v>
      </c>
      <c r="C96" s="77">
        <v>900</v>
      </c>
      <c r="D96" s="78">
        <v>880</v>
      </c>
      <c r="E96" s="77">
        <v>900</v>
      </c>
      <c r="F96" s="79">
        <v>0</v>
      </c>
      <c r="G96" s="79">
        <v>900</v>
      </c>
      <c r="H96" s="78">
        <f t="shared" ref="H96" si="24">G96-E96</f>
        <v>0</v>
      </c>
      <c r="I96" s="77">
        <v>900</v>
      </c>
      <c r="J96" s="78">
        <f t="shared" ref="J96" si="25">I96-G96</f>
        <v>0</v>
      </c>
    </row>
    <row r="97" spans="1:11" ht="21.75" thickBot="1" x14ac:dyDescent="0.3">
      <c r="A97" s="1"/>
      <c r="B97" s="44" t="s">
        <v>19</v>
      </c>
      <c r="C97" s="73">
        <f>SUM(C95:C96)</f>
        <v>1050</v>
      </c>
      <c r="D97" s="74">
        <f t="shared" ref="D97:J97" si="26">SUM(D95:D96)</f>
        <v>998</v>
      </c>
      <c r="E97" s="73">
        <f t="shared" si="26"/>
        <v>1100</v>
      </c>
      <c r="F97" s="75">
        <f t="shared" si="26"/>
        <v>56</v>
      </c>
      <c r="G97" s="75">
        <f t="shared" si="26"/>
        <v>1100</v>
      </c>
      <c r="H97" s="80">
        <f t="shared" si="26"/>
        <v>0</v>
      </c>
      <c r="I97" s="73">
        <f t="shared" si="26"/>
        <v>1100</v>
      </c>
      <c r="J97" s="74">
        <f t="shared" si="26"/>
        <v>0</v>
      </c>
    </row>
    <row r="98" spans="1:11" ht="21.75" thickBot="1" x14ac:dyDescent="0.3">
      <c r="A98" s="8">
        <v>202</v>
      </c>
      <c r="B98" s="8" t="s">
        <v>65</v>
      </c>
      <c r="C98" s="76"/>
      <c r="D98" s="76"/>
      <c r="E98" s="76"/>
      <c r="F98" s="76"/>
      <c r="G98" s="76"/>
      <c r="H98" s="76"/>
      <c r="I98" s="76"/>
      <c r="J98" s="76"/>
    </row>
    <row r="99" spans="1:11" x14ac:dyDescent="0.25">
      <c r="A99" s="6">
        <v>4030</v>
      </c>
      <c r="B99" s="6" t="s">
        <v>43</v>
      </c>
      <c r="C99" s="67">
        <v>350</v>
      </c>
      <c r="D99" s="68">
        <v>483</v>
      </c>
      <c r="E99" s="67">
        <v>250</v>
      </c>
      <c r="F99" s="69">
        <v>77</v>
      </c>
      <c r="G99" s="69">
        <v>250</v>
      </c>
      <c r="H99" s="68">
        <f>G99-E99</f>
        <v>0</v>
      </c>
      <c r="I99" s="69">
        <v>350</v>
      </c>
      <c r="J99" s="68">
        <f>I99-G99</f>
        <v>100</v>
      </c>
    </row>
    <row r="100" spans="1:11" ht="21.75" thickBot="1" x14ac:dyDescent="0.3">
      <c r="A100" s="6">
        <v>4037</v>
      </c>
      <c r="B100" s="17" t="s">
        <v>53</v>
      </c>
      <c r="C100" s="70">
        <v>750</v>
      </c>
      <c r="D100" s="71">
        <v>424</v>
      </c>
      <c r="E100" s="70">
        <v>750</v>
      </c>
      <c r="F100" s="72">
        <v>225</v>
      </c>
      <c r="G100" s="72">
        <v>750</v>
      </c>
      <c r="H100" s="71">
        <f t="shared" ref="H100" si="27">G100-E100</f>
        <v>0</v>
      </c>
      <c r="I100" s="72">
        <v>750</v>
      </c>
      <c r="J100" s="71">
        <f t="shared" ref="J100" si="28">I100-G100</f>
        <v>0</v>
      </c>
    </row>
    <row r="101" spans="1:11" ht="21.75" thickBot="1" x14ac:dyDescent="0.3">
      <c r="A101" s="1"/>
      <c r="B101" s="44" t="s">
        <v>19</v>
      </c>
      <c r="C101" s="73">
        <f>SUM(C99:C100)</f>
        <v>1100</v>
      </c>
      <c r="D101" s="74">
        <f t="shared" ref="D101:J101" si="29">SUM(D99:D100)</f>
        <v>907</v>
      </c>
      <c r="E101" s="73">
        <f t="shared" si="29"/>
        <v>1000</v>
      </c>
      <c r="F101" s="75">
        <f t="shared" si="29"/>
        <v>302</v>
      </c>
      <c r="G101" s="75">
        <f t="shared" si="29"/>
        <v>1000</v>
      </c>
      <c r="H101" s="80">
        <f t="shared" si="29"/>
        <v>0</v>
      </c>
      <c r="I101" s="75">
        <f t="shared" si="29"/>
        <v>1100</v>
      </c>
      <c r="J101" s="74">
        <f t="shared" si="29"/>
        <v>100</v>
      </c>
    </row>
    <row r="102" spans="1:11" ht="21.75" thickBot="1" x14ac:dyDescent="0.3">
      <c r="A102" s="8">
        <v>203</v>
      </c>
      <c r="B102" s="8" t="s">
        <v>66</v>
      </c>
      <c r="C102" s="76"/>
      <c r="D102" s="76"/>
      <c r="E102" s="76"/>
      <c r="F102" s="76"/>
      <c r="G102" s="76"/>
      <c r="H102" s="76"/>
      <c r="I102" s="76"/>
      <c r="J102" s="76"/>
    </row>
    <row r="103" spans="1:11" x14ac:dyDescent="0.25">
      <c r="A103" s="6">
        <v>4030</v>
      </c>
      <c r="B103" s="6" t="s">
        <v>43</v>
      </c>
      <c r="C103" s="67">
        <v>250</v>
      </c>
      <c r="D103" s="68">
        <v>141</v>
      </c>
      <c r="E103" s="67">
        <v>200</v>
      </c>
      <c r="F103" s="69">
        <v>0</v>
      </c>
      <c r="G103" s="69">
        <v>200</v>
      </c>
      <c r="H103" s="68">
        <f>G103-E103</f>
        <v>0</v>
      </c>
      <c r="I103" s="69">
        <v>200</v>
      </c>
      <c r="J103" s="68">
        <f>I103-G103</f>
        <v>0</v>
      </c>
      <c r="K103" s="2" t="s">
        <v>134</v>
      </c>
    </row>
    <row r="104" spans="1:11" ht="21.75" thickBot="1" x14ac:dyDescent="0.3">
      <c r="A104" s="6">
        <v>4037</v>
      </c>
      <c r="B104" s="17" t="s">
        <v>53</v>
      </c>
      <c r="C104" s="70">
        <v>750</v>
      </c>
      <c r="D104" s="71">
        <v>761</v>
      </c>
      <c r="E104" s="70">
        <v>750</v>
      </c>
      <c r="F104" s="72">
        <v>12</v>
      </c>
      <c r="G104" s="72">
        <v>750</v>
      </c>
      <c r="H104" s="71">
        <f t="shared" ref="H104" si="30">G104-E104</f>
        <v>0</v>
      </c>
      <c r="I104" s="72">
        <v>750</v>
      </c>
      <c r="J104" s="71">
        <f>I104-G104</f>
        <v>0</v>
      </c>
    </row>
    <row r="105" spans="1:11" ht="21.75" thickBot="1" x14ac:dyDescent="0.3">
      <c r="A105" s="1"/>
      <c r="B105" s="44" t="s">
        <v>19</v>
      </c>
      <c r="C105" s="73">
        <f>SUM(C103:C104)</f>
        <v>1000</v>
      </c>
      <c r="D105" s="74">
        <f t="shared" ref="D105:J105" si="31">SUM(D103:D104)</f>
        <v>902</v>
      </c>
      <c r="E105" s="73">
        <f t="shared" si="31"/>
        <v>950</v>
      </c>
      <c r="F105" s="75">
        <f t="shared" si="31"/>
        <v>12</v>
      </c>
      <c r="G105" s="75">
        <f t="shared" si="31"/>
        <v>950</v>
      </c>
      <c r="H105" s="80">
        <f t="shared" si="31"/>
        <v>0</v>
      </c>
      <c r="I105" s="75">
        <f t="shared" si="31"/>
        <v>950</v>
      </c>
      <c r="J105" s="74">
        <f t="shared" si="31"/>
        <v>0</v>
      </c>
    </row>
    <row r="106" spans="1:11" ht="21.75" thickBot="1" x14ac:dyDescent="0.3">
      <c r="A106" s="8">
        <v>204</v>
      </c>
      <c r="B106" s="8" t="s">
        <v>52</v>
      </c>
      <c r="C106" s="76"/>
      <c r="D106" s="76"/>
      <c r="E106" s="76"/>
      <c r="F106" s="76"/>
      <c r="G106" s="76"/>
      <c r="H106" s="76"/>
      <c r="I106" s="76"/>
      <c r="J106" s="72"/>
    </row>
    <row r="107" spans="1:11" x14ac:dyDescent="0.25">
      <c r="A107" s="6">
        <v>4037</v>
      </c>
      <c r="B107" s="17" t="s">
        <v>94</v>
      </c>
      <c r="C107" s="67">
        <v>11500</v>
      </c>
      <c r="D107" s="68">
        <v>10416</v>
      </c>
      <c r="E107" s="67">
        <v>10500</v>
      </c>
      <c r="F107" s="69">
        <v>4270</v>
      </c>
      <c r="G107" s="69">
        <v>10500</v>
      </c>
      <c r="H107" s="68">
        <f>G107-E107</f>
        <v>0</v>
      </c>
      <c r="I107" s="69">
        <v>11500</v>
      </c>
      <c r="J107" s="68">
        <f>I107-G107</f>
        <v>1000</v>
      </c>
      <c r="K107" s="2" t="s">
        <v>147</v>
      </c>
    </row>
    <row r="108" spans="1:11" ht="21.75" thickBot="1" x14ac:dyDescent="0.3">
      <c r="A108" s="6">
        <v>4128</v>
      </c>
      <c r="B108" s="17" t="s">
        <v>109</v>
      </c>
      <c r="C108" s="70">
        <v>3000</v>
      </c>
      <c r="D108" s="71">
        <v>2649</v>
      </c>
      <c r="E108" s="70">
        <v>3000</v>
      </c>
      <c r="F108" s="72">
        <v>81</v>
      </c>
      <c r="G108" s="72">
        <v>3000</v>
      </c>
      <c r="H108" s="71">
        <f t="shared" ref="H108" si="32">G108-E108</f>
        <v>0</v>
      </c>
      <c r="I108" s="72">
        <v>3000</v>
      </c>
      <c r="J108" s="71">
        <f>I108-G108</f>
        <v>0</v>
      </c>
    </row>
    <row r="109" spans="1:11" ht="21.75" thickBot="1" x14ac:dyDescent="0.3">
      <c r="A109" s="8"/>
      <c r="B109" s="44" t="s">
        <v>19</v>
      </c>
      <c r="C109" s="73">
        <f>SUM(C107:C108)</f>
        <v>14500</v>
      </c>
      <c r="D109" s="74">
        <f t="shared" ref="D109:J109" si="33">SUM(D107:D108)</f>
        <v>13065</v>
      </c>
      <c r="E109" s="73">
        <f t="shared" si="33"/>
        <v>13500</v>
      </c>
      <c r="F109" s="75">
        <f t="shared" si="33"/>
        <v>4351</v>
      </c>
      <c r="G109" s="75">
        <f t="shared" si="33"/>
        <v>13500</v>
      </c>
      <c r="H109" s="80">
        <f t="shared" si="33"/>
        <v>0</v>
      </c>
      <c r="I109" s="73">
        <f t="shared" si="33"/>
        <v>14500</v>
      </c>
      <c r="J109" s="74">
        <f t="shared" si="33"/>
        <v>1000</v>
      </c>
    </row>
    <row r="110" spans="1:11" ht="21.75" thickBot="1" x14ac:dyDescent="0.3">
      <c r="A110" s="1"/>
      <c r="B110" s="1"/>
      <c r="C110" s="76"/>
      <c r="D110" s="76"/>
      <c r="E110" s="76"/>
      <c r="F110" s="76"/>
      <c r="G110" s="76"/>
      <c r="H110" s="76"/>
      <c r="I110" s="76"/>
      <c r="J110" s="76"/>
    </row>
    <row r="111" spans="1:11" ht="21.75" thickBot="1" x14ac:dyDescent="0.3">
      <c r="A111" s="1"/>
      <c r="B111" s="39" t="s">
        <v>67</v>
      </c>
      <c r="C111" s="73">
        <f>SUM(C27+C47+C73+C58+C66+C109+C81+C93+C97+C101+C105)</f>
        <v>259944.04</v>
      </c>
      <c r="D111" s="74">
        <f t="shared" ref="D111:J111" si="34">SUM(D27+D47+D73+D58+D66+D109+D81+D93+D97+D101+D105)</f>
        <v>257520.88</v>
      </c>
      <c r="E111" s="73">
        <f t="shared" si="34"/>
        <v>262684</v>
      </c>
      <c r="F111" s="75">
        <f t="shared" si="34"/>
        <v>114801</v>
      </c>
      <c r="G111" s="75">
        <f t="shared" si="34"/>
        <v>260978</v>
      </c>
      <c r="H111" s="74">
        <f t="shared" si="34"/>
        <v>-19082</v>
      </c>
      <c r="I111" s="75">
        <f t="shared" si="34"/>
        <v>283510</v>
      </c>
      <c r="J111" s="74">
        <f t="shared" si="34"/>
        <v>22532</v>
      </c>
    </row>
    <row r="112" spans="1:11" ht="21.75" thickBot="1" x14ac:dyDescent="0.3">
      <c r="A112" s="1" t="s">
        <v>68</v>
      </c>
      <c r="B112" s="1"/>
      <c r="C112" s="76"/>
      <c r="D112" s="76"/>
      <c r="E112" s="76"/>
      <c r="F112" s="76"/>
      <c r="G112" s="76"/>
      <c r="H112" s="76"/>
      <c r="I112" s="76"/>
      <c r="J112" s="76"/>
    </row>
    <row r="113" spans="1:11" x14ac:dyDescent="0.25">
      <c r="A113" s="8">
        <v>109</v>
      </c>
      <c r="B113" s="8" t="s">
        <v>69</v>
      </c>
      <c r="C113" s="84"/>
      <c r="D113" s="85"/>
      <c r="E113" s="84"/>
      <c r="F113" s="86"/>
      <c r="G113" s="86"/>
      <c r="H113" s="85"/>
      <c r="I113" s="84"/>
      <c r="J113" s="85"/>
    </row>
    <row r="114" spans="1:11" x14ac:dyDescent="0.25">
      <c r="A114" s="6">
        <v>4060</v>
      </c>
      <c r="B114" s="17" t="s">
        <v>86</v>
      </c>
      <c r="C114" s="70">
        <v>11520</v>
      </c>
      <c r="D114" s="71">
        <v>11520</v>
      </c>
      <c r="E114" s="70">
        <v>11520</v>
      </c>
      <c r="F114" s="72">
        <v>0</v>
      </c>
      <c r="G114" s="72">
        <v>11520</v>
      </c>
      <c r="H114" s="71">
        <f>G114-E114</f>
        <v>0</v>
      </c>
      <c r="I114" s="70">
        <v>11520</v>
      </c>
      <c r="J114" s="71">
        <f>I114-G114</f>
        <v>0</v>
      </c>
    </row>
    <row r="115" spans="1:11" x14ac:dyDescent="0.25">
      <c r="A115" s="6">
        <v>4060</v>
      </c>
      <c r="B115" s="17" t="s">
        <v>87</v>
      </c>
      <c r="C115" s="70">
        <v>5000</v>
      </c>
      <c r="D115" s="71">
        <v>5000</v>
      </c>
      <c r="E115" s="70">
        <v>5000</v>
      </c>
      <c r="F115" s="72">
        <v>0</v>
      </c>
      <c r="G115" s="72">
        <v>5000</v>
      </c>
      <c r="H115" s="71">
        <f t="shared" ref="H115:H118" si="35">G115-E115</f>
        <v>0</v>
      </c>
      <c r="I115" s="70">
        <v>5000</v>
      </c>
      <c r="J115" s="71">
        <f t="shared" ref="J115:J118" si="36">I115-G115</f>
        <v>0</v>
      </c>
    </row>
    <row r="116" spans="1:11" x14ac:dyDescent="0.25">
      <c r="A116" s="6" t="s">
        <v>119</v>
      </c>
      <c r="B116" s="6" t="s">
        <v>125</v>
      </c>
      <c r="C116" s="70">
        <v>0</v>
      </c>
      <c r="D116" s="71">
        <v>0</v>
      </c>
      <c r="E116" s="70">
        <v>0</v>
      </c>
      <c r="F116" s="72">
        <v>0</v>
      </c>
      <c r="G116" s="72">
        <v>0</v>
      </c>
      <c r="H116" s="71">
        <f t="shared" si="35"/>
        <v>0</v>
      </c>
      <c r="I116" s="70">
        <v>5000</v>
      </c>
      <c r="J116" s="71">
        <f>I116-G116</f>
        <v>5000</v>
      </c>
      <c r="K116" s="2" t="s">
        <v>151</v>
      </c>
    </row>
    <row r="117" spans="1:11" x14ac:dyDescent="0.25">
      <c r="A117" s="6">
        <v>4061</v>
      </c>
      <c r="B117" s="17" t="s">
        <v>70</v>
      </c>
      <c r="C117" s="70">
        <v>10000</v>
      </c>
      <c r="D117" s="71">
        <v>10000</v>
      </c>
      <c r="E117" s="70">
        <v>10000</v>
      </c>
      <c r="F117" s="72">
        <v>5500</v>
      </c>
      <c r="G117" s="72">
        <v>10000</v>
      </c>
      <c r="H117" s="71">
        <f t="shared" si="35"/>
        <v>0</v>
      </c>
      <c r="I117" s="70">
        <v>10000</v>
      </c>
      <c r="J117" s="71">
        <f t="shared" si="36"/>
        <v>0</v>
      </c>
    </row>
    <row r="118" spans="1:11" ht="21.75" thickBot="1" x14ac:dyDescent="0.3">
      <c r="A118" s="6" t="s">
        <v>119</v>
      </c>
      <c r="B118" s="17" t="s">
        <v>136</v>
      </c>
      <c r="C118" s="70">
        <v>0</v>
      </c>
      <c r="D118" s="71">
        <v>0</v>
      </c>
      <c r="E118" s="70">
        <v>0</v>
      </c>
      <c r="F118" s="72">
        <v>0</v>
      </c>
      <c r="G118" s="72">
        <v>0</v>
      </c>
      <c r="H118" s="71">
        <f t="shared" si="35"/>
        <v>0</v>
      </c>
      <c r="I118" s="70">
        <v>10000</v>
      </c>
      <c r="J118" s="71">
        <f t="shared" si="36"/>
        <v>10000</v>
      </c>
      <c r="K118" s="2" t="s">
        <v>148</v>
      </c>
    </row>
    <row r="119" spans="1:11" ht="21.75" thickBot="1" x14ac:dyDescent="0.3">
      <c r="A119" s="1"/>
      <c r="B119" s="39" t="s">
        <v>19</v>
      </c>
      <c r="C119" s="73">
        <f t="shared" ref="C119:J119" si="37">SUM(C114:C118)</f>
        <v>26520</v>
      </c>
      <c r="D119" s="74">
        <f t="shared" si="37"/>
        <v>26520</v>
      </c>
      <c r="E119" s="73">
        <f t="shared" si="37"/>
        <v>26520</v>
      </c>
      <c r="F119" s="75">
        <f t="shared" si="37"/>
        <v>5500</v>
      </c>
      <c r="G119" s="75">
        <f t="shared" si="37"/>
        <v>26520</v>
      </c>
      <c r="H119" s="80">
        <f t="shared" si="37"/>
        <v>0</v>
      </c>
      <c r="I119" s="73">
        <f t="shared" si="37"/>
        <v>41520</v>
      </c>
      <c r="J119" s="74">
        <f t="shared" si="37"/>
        <v>15000</v>
      </c>
    </row>
    <row r="120" spans="1:11" ht="21.75" thickBot="1" x14ac:dyDescent="0.3">
      <c r="A120" s="8">
        <v>113</v>
      </c>
      <c r="B120" s="8" t="s">
        <v>71</v>
      </c>
      <c r="C120" s="76"/>
      <c r="D120" s="76"/>
      <c r="E120" s="76"/>
      <c r="F120" s="76"/>
      <c r="G120" s="76"/>
      <c r="H120" s="76"/>
      <c r="I120" s="76"/>
      <c r="J120" s="76"/>
    </row>
    <row r="121" spans="1:11" x14ac:dyDescent="0.25">
      <c r="A121" s="6">
        <v>4138</v>
      </c>
      <c r="B121" s="6" t="s">
        <v>75</v>
      </c>
      <c r="C121" s="67">
        <v>10000</v>
      </c>
      <c r="D121" s="68">
        <v>2336</v>
      </c>
      <c r="E121" s="67">
        <v>10000</v>
      </c>
      <c r="F121" s="69">
        <v>2065</v>
      </c>
      <c r="G121" s="69">
        <v>5000</v>
      </c>
      <c r="H121" s="68">
        <f>G121-E121</f>
        <v>-5000</v>
      </c>
      <c r="I121" s="69">
        <v>5000</v>
      </c>
      <c r="J121" s="68">
        <f>I121-G121</f>
        <v>0</v>
      </c>
      <c r="K121" s="2" t="s">
        <v>128</v>
      </c>
    </row>
    <row r="122" spans="1:11" x14ac:dyDescent="0.25">
      <c r="A122" s="6" t="s">
        <v>119</v>
      </c>
      <c r="B122" s="6" t="s">
        <v>120</v>
      </c>
      <c r="C122" s="70">
        <v>0</v>
      </c>
      <c r="D122" s="71">
        <v>0</v>
      </c>
      <c r="E122" s="70">
        <v>0</v>
      </c>
      <c r="F122" s="72">
        <v>0</v>
      </c>
      <c r="G122" s="72">
        <v>0</v>
      </c>
      <c r="H122" s="71">
        <f t="shared" ref="H122:H138" si="38">G122-E122</f>
        <v>0</v>
      </c>
      <c r="I122" s="72">
        <v>15500</v>
      </c>
      <c r="J122" s="71">
        <f t="shared" ref="J122:J138" si="39">I122-G122</f>
        <v>15500</v>
      </c>
      <c r="K122" s="2" t="s">
        <v>149</v>
      </c>
    </row>
    <row r="123" spans="1:11" x14ac:dyDescent="0.25">
      <c r="A123" s="6" t="s">
        <v>119</v>
      </c>
      <c r="B123" s="6" t="s">
        <v>121</v>
      </c>
      <c r="C123" s="70">
        <v>0</v>
      </c>
      <c r="D123" s="71">
        <v>0</v>
      </c>
      <c r="E123" s="70">
        <v>0</v>
      </c>
      <c r="F123" s="72">
        <v>0</v>
      </c>
      <c r="G123" s="72">
        <v>0</v>
      </c>
      <c r="H123" s="71">
        <f t="shared" si="38"/>
        <v>0</v>
      </c>
      <c r="I123" s="72">
        <v>3975</v>
      </c>
      <c r="J123" s="71">
        <f t="shared" si="39"/>
        <v>3975</v>
      </c>
    </row>
    <row r="124" spans="1:11" x14ac:dyDescent="0.25">
      <c r="A124" s="6" t="s">
        <v>119</v>
      </c>
      <c r="B124" s="6" t="s">
        <v>122</v>
      </c>
      <c r="C124" s="70">
        <v>0</v>
      </c>
      <c r="D124" s="71">
        <v>0</v>
      </c>
      <c r="E124" s="70">
        <v>0</v>
      </c>
      <c r="F124" s="72">
        <v>0</v>
      </c>
      <c r="G124" s="72">
        <v>0</v>
      </c>
      <c r="H124" s="71">
        <f t="shared" si="38"/>
        <v>0</v>
      </c>
      <c r="I124" s="72">
        <v>3950</v>
      </c>
      <c r="J124" s="71">
        <f t="shared" si="39"/>
        <v>3950</v>
      </c>
    </row>
    <row r="125" spans="1:11" x14ac:dyDescent="0.25">
      <c r="A125" s="6" t="s">
        <v>119</v>
      </c>
      <c r="B125" s="6" t="s">
        <v>123</v>
      </c>
      <c r="C125" s="70">
        <v>0</v>
      </c>
      <c r="D125" s="71">
        <v>0</v>
      </c>
      <c r="E125" s="70">
        <v>0</v>
      </c>
      <c r="F125" s="72">
        <v>0</v>
      </c>
      <c r="G125" s="72">
        <v>0</v>
      </c>
      <c r="H125" s="71">
        <f t="shared" si="38"/>
        <v>0</v>
      </c>
      <c r="I125" s="72">
        <v>8000</v>
      </c>
      <c r="J125" s="71">
        <f t="shared" si="39"/>
        <v>8000</v>
      </c>
    </row>
    <row r="126" spans="1:11" x14ac:dyDescent="0.25">
      <c r="A126" s="6" t="s">
        <v>119</v>
      </c>
      <c r="B126" s="6" t="s">
        <v>124</v>
      </c>
      <c r="C126" s="70">
        <v>0</v>
      </c>
      <c r="D126" s="71">
        <v>0</v>
      </c>
      <c r="E126" s="70">
        <v>0</v>
      </c>
      <c r="F126" s="72">
        <v>0</v>
      </c>
      <c r="G126" s="72">
        <v>0</v>
      </c>
      <c r="H126" s="71">
        <f t="shared" si="38"/>
        <v>0</v>
      </c>
      <c r="I126" s="72">
        <v>500</v>
      </c>
      <c r="J126" s="71">
        <f t="shared" si="39"/>
        <v>500</v>
      </c>
    </row>
    <row r="127" spans="1:11" x14ac:dyDescent="0.25">
      <c r="A127" s="6" t="s">
        <v>119</v>
      </c>
      <c r="B127" s="6" t="s">
        <v>126</v>
      </c>
      <c r="C127" s="70">
        <v>0</v>
      </c>
      <c r="D127" s="71">
        <v>0</v>
      </c>
      <c r="E127" s="70">
        <v>0</v>
      </c>
      <c r="F127" s="72">
        <v>0</v>
      </c>
      <c r="G127" s="72">
        <v>0</v>
      </c>
      <c r="H127" s="71">
        <f t="shared" si="38"/>
        <v>0</v>
      </c>
      <c r="I127" s="72">
        <v>5000</v>
      </c>
      <c r="J127" s="71">
        <f>I127-G127</f>
        <v>5000</v>
      </c>
      <c r="K127" s="2" t="s">
        <v>158</v>
      </c>
    </row>
    <row r="128" spans="1:11" x14ac:dyDescent="0.25">
      <c r="A128" s="24">
        <v>4133</v>
      </c>
      <c r="B128" s="24" t="s">
        <v>111</v>
      </c>
      <c r="C128" s="70">
        <v>0</v>
      </c>
      <c r="D128" s="71">
        <v>0</v>
      </c>
      <c r="E128" s="70">
        <v>400</v>
      </c>
      <c r="F128" s="72">
        <v>273</v>
      </c>
      <c r="G128" s="72">
        <v>273</v>
      </c>
      <c r="H128" s="71">
        <f t="shared" si="38"/>
        <v>-127</v>
      </c>
      <c r="I128" s="72">
        <v>0</v>
      </c>
      <c r="J128" s="71">
        <f t="shared" si="39"/>
        <v>-273</v>
      </c>
      <c r="K128" s="2" t="s">
        <v>150</v>
      </c>
    </row>
    <row r="129" spans="1:12" s="25" customFormat="1" x14ac:dyDescent="0.25">
      <c r="A129" s="27">
        <v>4121</v>
      </c>
      <c r="B129" s="27" t="s">
        <v>114</v>
      </c>
      <c r="C129" s="81">
        <v>0</v>
      </c>
      <c r="D129" s="87">
        <v>0</v>
      </c>
      <c r="E129" s="81">
        <v>15000</v>
      </c>
      <c r="F129" s="88">
        <v>0</v>
      </c>
      <c r="G129" s="88">
        <v>15000</v>
      </c>
      <c r="H129" s="87">
        <f t="shared" si="38"/>
        <v>0</v>
      </c>
      <c r="I129" s="88">
        <v>0</v>
      </c>
      <c r="J129" s="71">
        <f t="shared" si="39"/>
        <v>-15000</v>
      </c>
      <c r="K129" s="2" t="s">
        <v>150</v>
      </c>
      <c r="L129" s="2"/>
    </row>
    <row r="130" spans="1:12" x14ac:dyDescent="0.25">
      <c r="A130" s="27">
        <v>4110</v>
      </c>
      <c r="B130" s="27" t="s">
        <v>112</v>
      </c>
      <c r="C130" s="81">
        <v>0</v>
      </c>
      <c r="D130" s="87">
        <v>0</v>
      </c>
      <c r="E130" s="81">
        <v>3000</v>
      </c>
      <c r="F130" s="88">
        <v>0</v>
      </c>
      <c r="G130" s="88">
        <v>3000</v>
      </c>
      <c r="H130" s="87">
        <f t="shared" si="38"/>
        <v>0</v>
      </c>
      <c r="I130" s="88">
        <v>0</v>
      </c>
      <c r="J130" s="71">
        <f t="shared" si="39"/>
        <v>-3000</v>
      </c>
      <c r="K130" s="2" t="s">
        <v>150</v>
      </c>
      <c r="L130" s="25"/>
    </row>
    <row r="131" spans="1:12" x14ac:dyDescent="0.25">
      <c r="A131" s="24">
        <v>4077</v>
      </c>
      <c r="B131" s="24" t="s">
        <v>92</v>
      </c>
      <c r="C131" s="70">
        <v>8000</v>
      </c>
      <c r="D131" s="71">
        <v>6790</v>
      </c>
      <c r="E131" s="70">
        <v>14782</v>
      </c>
      <c r="F131" s="72">
        <v>9865</v>
      </c>
      <c r="G131" s="72">
        <v>14782</v>
      </c>
      <c r="H131" s="71">
        <f t="shared" si="38"/>
        <v>0</v>
      </c>
      <c r="I131" s="88">
        <v>0</v>
      </c>
      <c r="J131" s="71">
        <f t="shared" si="39"/>
        <v>-14782</v>
      </c>
      <c r="K131" s="2" t="s">
        <v>150</v>
      </c>
    </row>
    <row r="132" spans="1:12" x14ac:dyDescent="0.25">
      <c r="A132" s="24">
        <v>4134</v>
      </c>
      <c r="B132" s="24" t="s">
        <v>74</v>
      </c>
      <c r="C132" s="70">
        <v>8500</v>
      </c>
      <c r="D132" s="71">
        <v>87</v>
      </c>
      <c r="E132" s="70">
        <v>0</v>
      </c>
      <c r="F132" s="72">
        <v>0</v>
      </c>
      <c r="G132" s="72">
        <v>0</v>
      </c>
      <c r="H132" s="71">
        <f t="shared" si="38"/>
        <v>0</v>
      </c>
      <c r="I132" s="72">
        <v>0</v>
      </c>
      <c r="J132" s="71">
        <f t="shared" si="39"/>
        <v>0</v>
      </c>
      <c r="K132" s="2" t="s">
        <v>150</v>
      </c>
    </row>
    <row r="133" spans="1:12" x14ac:dyDescent="0.25">
      <c r="A133" s="26">
        <v>4047</v>
      </c>
      <c r="B133" s="26" t="s">
        <v>97</v>
      </c>
      <c r="C133" s="70">
        <v>3500</v>
      </c>
      <c r="D133" s="71">
        <v>3299</v>
      </c>
      <c r="E133" s="70">
        <v>0</v>
      </c>
      <c r="F133" s="72">
        <v>0</v>
      </c>
      <c r="G133" s="72">
        <v>0</v>
      </c>
      <c r="H133" s="71">
        <f t="shared" si="38"/>
        <v>0</v>
      </c>
      <c r="I133" s="72">
        <v>0</v>
      </c>
      <c r="J133" s="71">
        <f t="shared" si="39"/>
        <v>0</v>
      </c>
      <c r="K133" s="2" t="s">
        <v>150</v>
      </c>
    </row>
    <row r="134" spans="1:12" x14ac:dyDescent="0.25">
      <c r="A134" s="24">
        <v>4048</v>
      </c>
      <c r="B134" s="24" t="s">
        <v>76</v>
      </c>
      <c r="C134" s="70">
        <v>2500</v>
      </c>
      <c r="D134" s="71">
        <v>0</v>
      </c>
      <c r="E134" s="70">
        <v>0</v>
      </c>
      <c r="F134" s="72">
        <v>0</v>
      </c>
      <c r="G134" s="72">
        <v>0</v>
      </c>
      <c r="H134" s="71">
        <f t="shared" si="38"/>
        <v>0</v>
      </c>
      <c r="I134" s="72">
        <v>0</v>
      </c>
      <c r="J134" s="71">
        <f t="shared" si="39"/>
        <v>0</v>
      </c>
      <c r="K134" s="2" t="s">
        <v>150</v>
      </c>
    </row>
    <row r="135" spans="1:12" x14ac:dyDescent="0.25">
      <c r="A135" s="24" t="s">
        <v>88</v>
      </c>
      <c r="B135" s="24" t="s">
        <v>89</v>
      </c>
      <c r="C135" s="70">
        <v>850</v>
      </c>
      <c r="D135" s="71">
        <v>798</v>
      </c>
      <c r="E135" s="70">
        <v>0</v>
      </c>
      <c r="F135" s="72">
        <v>0</v>
      </c>
      <c r="G135" s="72">
        <v>0</v>
      </c>
      <c r="H135" s="71">
        <f t="shared" si="38"/>
        <v>0</v>
      </c>
      <c r="I135" s="72">
        <v>0</v>
      </c>
      <c r="J135" s="71">
        <f t="shared" si="39"/>
        <v>0</v>
      </c>
      <c r="K135" s="2" t="s">
        <v>150</v>
      </c>
    </row>
    <row r="136" spans="1:12" x14ac:dyDescent="0.25">
      <c r="A136" s="24">
        <v>4075</v>
      </c>
      <c r="B136" s="24" t="s">
        <v>90</v>
      </c>
      <c r="C136" s="70">
        <v>5000</v>
      </c>
      <c r="D136" s="71">
        <v>5898</v>
      </c>
      <c r="E136" s="70">
        <v>0</v>
      </c>
      <c r="F136" s="72">
        <v>0</v>
      </c>
      <c r="G136" s="72">
        <v>0</v>
      </c>
      <c r="H136" s="71">
        <f t="shared" si="38"/>
        <v>0</v>
      </c>
      <c r="I136" s="72">
        <v>0</v>
      </c>
      <c r="J136" s="71">
        <f t="shared" si="39"/>
        <v>0</v>
      </c>
      <c r="K136" s="2" t="s">
        <v>150</v>
      </c>
    </row>
    <row r="137" spans="1:12" x14ac:dyDescent="0.25">
      <c r="A137" s="24" t="s">
        <v>88</v>
      </c>
      <c r="B137" s="24" t="s">
        <v>91</v>
      </c>
      <c r="C137" s="70">
        <v>350</v>
      </c>
      <c r="D137" s="71">
        <v>289</v>
      </c>
      <c r="E137" s="70">
        <v>0</v>
      </c>
      <c r="F137" s="72">
        <v>0</v>
      </c>
      <c r="G137" s="72">
        <v>0</v>
      </c>
      <c r="H137" s="71">
        <f t="shared" si="38"/>
        <v>0</v>
      </c>
      <c r="I137" s="72">
        <v>0</v>
      </c>
      <c r="J137" s="71">
        <f t="shared" si="39"/>
        <v>0</v>
      </c>
      <c r="K137" s="2" t="s">
        <v>150</v>
      </c>
    </row>
    <row r="138" spans="1:12" ht="21.75" thickBot="1" x14ac:dyDescent="0.3">
      <c r="A138" s="24" t="s">
        <v>88</v>
      </c>
      <c r="B138" s="24" t="s">
        <v>96</v>
      </c>
      <c r="C138" s="70">
        <v>7500</v>
      </c>
      <c r="D138" s="71">
        <v>0</v>
      </c>
      <c r="E138" s="70">
        <v>0</v>
      </c>
      <c r="F138" s="72">
        <v>0</v>
      </c>
      <c r="G138" s="72">
        <v>0</v>
      </c>
      <c r="H138" s="71">
        <f t="shared" si="38"/>
        <v>0</v>
      </c>
      <c r="I138" s="72">
        <v>0</v>
      </c>
      <c r="J138" s="71">
        <f t="shared" si="39"/>
        <v>0</v>
      </c>
      <c r="K138" s="2" t="s">
        <v>150</v>
      </c>
    </row>
    <row r="139" spans="1:12" ht="21.75" thickBot="1" x14ac:dyDescent="0.3">
      <c r="A139" s="1"/>
      <c r="B139" s="44" t="s">
        <v>19</v>
      </c>
      <c r="C139" s="40">
        <f t="shared" ref="C139" si="40">SUM(C121:C138)</f>
        <v>46200</v>
      </c>
      <c r="D139" s="41">
        <f t="shared" ref="D139" si="41">SUM(D121:D138)</f>
        <v>19497</v>
      </c>
      <c r="E139" s="40">
        <f t="shared" ref="E139" si="42">SUM(E121:E138)</f>
        <v>43182</v>
      </c>
      <c r="F139" s="42">
        <f t="shared" ref="F139" si="43">SUM(F121:F138)</f>
        <v>12203</v>
      </c>
      <c r="G139" s="42">
        <f t="shared" ref="G139" si="44">SUM(G121:G138)</f>
        <v>38055</v>
      </c>
      <c r="H139" s="43">
        <f t="shared" ref="H139" si="45">SUM(H121:H138)</f>
        <v>-5127</v>
      </c>
      <c r="I139" s="42">
        <f t="shared" ref="I139" si="46">SUM(I121:I138)</f>
        <v>41925</v>
      </c>
      <c r="J139" s="41">
        <f t="shared" ref="J139" si="47">SUM(J121:J138)</f>
        <v>3870</v>
      </c>
    </row>
    <row r="140" spans="1:12" ht="21.75" thickBot="1" x14ac:dyDescent="0.3">
      <c r="A140" s="29"/>
      <c r="B140" s="29"/>
      <c r="C140" s="28"/>
      <c r="D140" s="28"/>
      <c r="E140" s="28"/>
      <c r="F140" s="28"/>
      <c r="G140" s="28"/>
      <c r="H140" s="28"/>
      <c r="I140" s="28"/>
      <c r="J140" s="9"/>
    </row>
    <row r="141" spans="1:12" ht="21.75" thickBot="1" x14ac:dyDescent="0.3">
      <c r="A141" s="29"/>
      <c r="B141" s="44" t="s">
        <v>78</v>
      </c>
      <c r="C141" s="40">
        <f>SUM(C119+C139)</f>
        <v>72720</v>
      </c>
      <c r="D141" s="41">
        <f t="shared" ref="D141:J141" si="48">SUM(D119+D139)</f>
        <v>46017</v>
      </c>
      <c r="E141" s="40">
        <f t="shared" si="48"/>
        <v>69702</v>
      </c>
      <c r="F141" s="42">
        <f t="shared" si="48"/>
        <v>17703</v>
      </c>
      <c r="G141" s="42">
        <f t="shared" si="48"/>
        <v>64575</v>
      </c>
      <c r="H141" s="41">
        <f t="shared" si="48"/>
        <v>-5127</v>
      </c>
      <c r="I141" s="40">
        <f t="shared" si="48"/>
        <v>83445</v>
      </c>
      <c r="J141" s="41">
        <f t="shared" si="48"/>
        <v>18870</v>
      </c>
    </row>
    <row r="142" spans="1:12" ht="21.75" thickBot="1" x14ac:dyDescent="0.3">
      <c r="A142" s="29"/>
      <c r="B142" s="45" t="s">
        <v>160</v>
      </c>
      <c r="C142" s="36">
        <f>C141+C111</f>
        <v>332664.04000000004</v>
      </c>
      <c r="D142" s="37">
        <f t="shared" ref="D142:J142" si="49">D141+D111</f>
        <v>303537.88</v>
      </c>
      <c r="E142" s="36">
        <f t="shared" si="49"/>
        <v>332386</v>
      </c>
      <c r="F142" s="38">
        <f t="shared" si="49"/>
        <v>132504</v>
      </c>
      <c r="G142" s="38">
        <f t="shared" si="49"/>
        <v>325553</v>
      </c>
      <c r="H142" s="37">
        <f t="shared" si="49"/>
        <v>-24209</v>
      </c>
      <c r="I142" s="36">
        <f t="shared" si="49"/>
        <v>366955</v>
      </c>
      <c r="J142" s="37">
        <f t="shared" si="49"/>
        <v>41402</v>
      </c>
    </row>
    <row r="143" spans="1:12" x14ac:dyDescent="0.25">
      <c r="A143" s="29"/>
      <c r="B143" s="29"/>
      <c r="C143" s="23"/>
      <c r="D143" s="23"/>
      <c r="E143" s="23"/>
      <c r="F143" s="23"/>
      <c r="G143" s="20"/>
      <c r="H143" s="20"/>
      <c r="I143" s="23"/>
      <c r="J143" s="23"/>
      <c r="K143" s="23"/>
    </row>
    <row r="144" spans="1:12" x14ac:dyDescent="0.25">
      <c r="A144" s="29" t="s">
        <v>79</v>
      </c>
      <c r="B144" s="20"/>
      <c r="C144" s="46" t="s">
        <v>142</v>
      </c>
      <c r="D144" s="46" t="s">
        <v>143</v>
      </c>
      <c r="E144" s="46" t="s">
        <v>144</v>
      </c>
      <c r="F144" s="20"/>
      <c r="G144" s="20"/>
      <c r="H144" s="20"/>
      <c r="I144" s="20"/>
      <c r="J144" s="20"/>
    </row>
    <row r="145" spans="1:11" x14ac:dyDescent="0.25">
      <c r="A145" s="20"/>
      <c r="B145" s="4" t="s">
        <v>13</v>
      </c>
      <c r="C145" s="47">
        <f>D20</f>
        <v>349280</v>
      </c>
      <c r="D145" s="47">
        <f>G20</f>
        <v>336492</v>
      </c>
      <c r="E145" s="47">
        <f>I20</f>
        <v>366955</v>
      </c>
      <c r="F145" s="20"/>
      <c r="G145" s="20"/>
      <c r="H145" s="20"/>
      <c r="I145" s="20"/>
      <c r="J145" s="20"/>
    </row>
    <row r="146" spans="1:11" x14ac:dyDescent="0.25">
      <c r="A146" s="20"/>
      <c r="B146" s="4" t="s">
        <v>80</v>
      </c>
      <c r="C146" s="47">
        <f>D142</f>
        <v>303537.88</v>
      </c>
      <c r="D146" s="47">
        <f>G142</f>
        <v>325553</v>
      </c>
      <c r="E146" s="47">
        <f>I142</f>
        <v>366955</v>
      </c>
      <c r="F146" s="20"/>
      <c r="G146" s="20"/>
      <c r="H146" s="20"/>
      <c r="I146" s="20"/>
      <c r="J146" s="20"/>
    </row>
    <row r="147" spans="1:11" x14ac:dyDescent="0.25">
      <c r="A147" s="29"/>
      <c r="B147" s="4" t="s">
        <v>81</v>
      </c>
      <c r="C147" s="48">
        <f>C145-C146</f>
        <v>45742.119999999995</v>
      </c>
      <c r="D147" s="48">
        <f>D145-D146</f>
        <v>10939</v>
      </c>
      <c r="E147" s="48">
        <f>E145-E146</f>
        <v>0</v>
      </c>
      <c r="F147" s="20"/>
      <c r="G147" s="20"/>
      <c r="H147" s="20"/>
      <c r="I147" s="20"/>
      <c r="J147" s="20"/>
    </row>
    <row r="148" spans="1:11" x14ac:dyDescent="0.25">
      <c r="C148" s="3"/>
      <c r="D148" s="3"/>
      <c r="J148" s="3"/>
      <c r="K148" s="3"/>
    </row>
    <row r="149" spans="1:11" x14ac:dyDescent="0.25">
      <c r="C149" s="3"/>
      <c r="D149" s="3"/>
      <c r="J149" s="3"/>
      <c r="K149" s="3"/>
    </row>
    <row r="150" spans="1:11" x14ac:dyDescent="0.25">
      <c r="C150" s="3"/>
      <c r="D150" s="3"/>
      <c r="J150" s="3"/>
      <c r="K150" s="3"/>
    </row>
    <row r="151" spans="1:11" x14ac:dyDescent="0.25">
      <c r="A151" s="1"/>
      <c r="B151" s="1"/>
      <c r="C151" s="3"/>
      <c r="D151" s="3"/>
      <c r="J151" s="3"/>
      <c r="K151" s="3"/>
    </row>
    <row r="152" spans="1:11" x14ac:dyDescent="0.25">
      <c r="C152" s="3"/>
      <c r="D152" s="3"/>
      <c r="J152" s="3"/>
      <c r="K152" s="3"/>
    </row>
    <row r="153" spans="1:11" x14ac:dyDescent="0.25">
      <c r="C153" s="3"/>
      <c r="D153" s="3"/>
      <c r="J153" s="3"/>
      <c r="K153" s="3"/>
    </row>
  </sheetData>
  <mergeCells count="4">
    <mergeCell ref="C3:D3"/>
    <mergeCell ref="B1:K1"/>
    <mergeCell ref="E3:G3"/>
    <mergeCell ref="I3:J3"/>
  </mergeCells>
  <pageMargins left="0.70866141732283472" right="0.70866141732283472" top="0.74803149606299213" bottom="0.74803149606299213" header="0.31496062992125984" footer="0.31496062992125984"/>
  <pageSetup paperSize="8" scale="61" fitToHeight="2" orientation="portrait" r:id="rId1"/>
  <headerFooter>
    <oddHeader xml:space="preserve">&amp;C&amp;16&amp;U
</oddHeader>
  </headerFooter>
  <rowBreaks count="1" manualBreakCount="1">
    <brk id="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22-23</vt:lpstr>
      <vt:lpstr>work sheet 22-23</vt:lpstr>
      <vt:lpstr>working Pip</vt:lpstr>
      <vt:lpstr>Reserves October 21</vt:lpstr>
      <vt:lpstr>Sheet2</vt:lpstr>
      <vt:lpstr>Version control</vt:lpstr>
      <vt:lpstr>codes 20-21</vt:lpstr>
      <vt:lpstr>Codes 21-22</vt:lpstr>
      <vt:lpstr>20-21</vt:lpstr>
      <vt:lpstr>21-22</vt:lpstr>
      <vt:lpstr>Codes</vt:lpstr>
      <vt:lpstr>Precept</vt:lpstr>
      <vt:lpstr>'21-22'!Print_Area</vt:lpstr>
      <vt:lpstr>'22-23'!Print_Area</vt:lpstr>
      <vt:lpstr>Codes!Print_Area</vt:lpstr>
      <vt:lpstr>'codes 20-21'!Print_Area</vt:lpstr>
      <vt:lpstr>'Codes 21-22'!Print_Area</vt:lpstr>
      <vt:lpstr>'work sheet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2022-04-21T14:01:26Z</cp:lastPrinted>
  <dcterms:created xsi:type="dcterms:W3CDTF">2016-11-04T14:54:16Z</dcterms:created>
  <dcterms:modified xsi:type="dcterms:W3CDTF">2022-04-27T12:17:46Z</dcterms:modified>
</cp:coreProperties>
</file>